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ayfa1" sheetId="1" r:id="rId1"/>
  </sheets>
  <definedNames>
    <definedName name="BaslaSatir">'Sayfa1'!$A$16</definedName>
    <definedName name="ButceYil">'Sayfa1'!$B$6</definedName>
    <definedName name="FormatSatir">'Sayfa1'!$A$4</definedName>
    <definedName name="KurAd">'Sayfa1'!$B$8</definedName>
    <definedName name="KurKod">'Sayfa1'!$B$7</definedName>
    <definedName name="ToplamFormatSatir">'Sayfa1'!$A$2</definedName>
    <definedName name="ToplamSatir">'Sayfa1'!$A$15</definedName>
    <definedName name="_xlnm.Print_Titles" localSheetId="0">'Sayfa1'!$A:$A</definedName>
  </definedNames>
  <calcPr fullCalcOnLoad="1"/>
</workbook>
</file>

<file path=xl/sharedStrings.xml><?xml version="1.0" encoding="utf-8"?>
<sst xmlns="http://schemas.openxmlformats.org/spreadsheetml/2006/main" count="171" uniqueCount="47">
  <si>
    <t/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</si>
  <si>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</si>
  <si>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</si>
  <si>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</si>
  <si>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</si>
  <si>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</si>
  <si>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</si>
  <si>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</si>
  <si>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</si>
  <si>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TEMMUZ GERÇEKLEŞME</t>
  </si>
  <si>
    <t>AĞUSTOS GERÇEKLEŞME</t>
  </si>
  <si>
    <t>EYLÜL GERÇEKLEŞME</t>
  </si>
  <si>
    <t>EKİM GERÇEKLEŞME</t>
  </si>
  <si>
    <t>KASIM GERÇEKLEŞME</t>
  </si>
  <si>
    <t>ARALIK GERÇEKLEŞME</t>
  </si>
  <si>
    <t>OCAK-ARALIK                               GERÇEKLEŞME TOPLAMI</t>
  </si>
  <si>
    <t>ARTIŞ ORANI *           (%)</t>
  </si>
  <si>
    <t>OCAK-ARALIK                              GERÇEK. ORANI ** (%)</t>
  </si>
  <si>
    <t>Yıl:</t>
  </si>
  <si>
    <t>Kurum Ad:</t>
  </si>
  <si>
    <t>BÜTÇE GELİRLERİNİN GELİŞİMİ</t>
  </si>
  <si>
    <t>BÜTÇE GELİRLERİ TOPLAMI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</si>
  <si>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</si>
  <si>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</si>
  <si>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</si>
  <si>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</si>
  <si>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</si>
  <si>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</si>
  <si>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</si>
  <si>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</si>
  <si>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</si>
  <si>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</si>
  <si>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</si>
  <si>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0477</t>
  </si>
  <si>
    <t>ÇANKIRI KARATEKİN ÜNİVERSİTESİ</t>
  </si>
  <si>
    <t>03 - Teşebbüs ve Mülkiyet Gelirleri</t>
  </si>
  <si>
    <t>03.1 - Mal ve Hizmet Satış Gelirleri</t>
  </si>
  <si>
    <t>03.6 - Kira Gelirleri</t>
  </si>
  <si>
    <t>04 - Alınan Bağış ve Yardımlar ile Özel Gelirler</t>
  </si>
  <si>
    <t>04.2 - Merkezi Yönetim Bütçesine Dahil İdarelerden Alınan Bağış ve Yardımlar</t>
  </si>
  <si>
    <t>04.4 - Kurumlardan ve Kişilerden Alınan Bağış ve Yardımlar</t>
  </si>
  <si>
    <t>04.5 - Proje Yardımları</t>
  </si>
  <si>
    <t>05 - Diğer Gelirler</t>
  </si>
  <si>
    <t>05.1 - Faiz Gelirleri</t>
  </si>
  <si>
    <t>05.2 - Kişi ve Kurumlardan Alınan Paylar</t>
  </si>
  <si>
    <t>05.3 - Para Cezaları</t>
  </si>
  <si>
    <t>05.9 - Diğer Çeşitli Gelirler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</si>
</sst>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1">
    <font>
      <sz val="10"/>
      <name val="Arial Tu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14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" fillId="0" borderId="0">
      <alignment/>
      <protection/>
    </xf>
  </cellStyleXfs>
  <cellXfs count="2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60" applyFont="1" applyAlignment="1">
      <alignment vertical="center"/>
      <protection/>
    </xf>
    <xf numFmtId="1" fontId="5" fillId="0" borderId="0" xfId="60" applyNumberFormat="1" applyFont="1" applyAlignment="1">
      <alignment vertical="center"/>
      <protection/>
    </xf>
    <xf numFmtId="3" fontId="5" fillId="0" borderId="0" xfId="60" applyNumberFormat="1" applyFont="1" applyAlignment="1">
      <alignment vertical="center"/>
      <protection/>
    </xf>
    <xf numFmtId="0" fontId="7" fillId="0" borderId="0" xfId="60" applyFont="1" applyAlignment="1">
      <alignment vertical="center"/>
      <protection/>
    </xf>
    <xf numFmtId="3" fontId="7" fillId="0" borderId="0" xfId="60" applyNumberFormat="1" applyFont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10" fillId="0" borderId="0" xfId="60" applyFont="1" applyAlignment="1">
      <alignment horizontal="left" vertical="center"/>
      <protection/>
    </xf>
    <xf numFmtId="1" fontId="11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11" fillId="0" borderId="13" xfId="0" applyNumberFormat="1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27"/>
  <sheetViews>
    <sheetView tabSelected="1" zoomScale="85" zoomScaleNormal="85" zoomScalePageLayoutView="0" workbookViewId="0" topLeftCell="A10">
      <selection activeCell="A15" sqref="A15"/>
    </sheetView>
  </sheetViews>
  <sheetFormatPr defaultColWidth="9.00390625" defaultRowHeight="13.5" customHeight="1"/>
  <cols>
    <col min="1" max="1" width="59.625" style="1" bestFit="1" customWidth="1"/>
    <col min="2" max="2" width="13.75390625" style="2" bestFit="1" customWidth="1"/>
    <col min="3" max="3" width="12.375" style="2" bestFit="1" customWidth="1"/>
    <col min="4" max="5" width="20.75390625" style="2" customWidth="1"/>
    <col min="6" max="7" width="20.75390625" style="2" hidden="1" customWidth="1"/>
    <col min="8" max="9" width="20.75390625" style="2" customWidth="1"/>
    <col min="10" max="11" width="20.75390625" style="2" hidden="1" customWidth="1"/>
    <col min="12" max="13" width="20.75390625" style="2" customWidth="1"/>
    <col min="14" max="15" width="20.75390625" style="2" hidden="1" customWidth="1"/>
    <col min="16" max="17" width="20.75390625" style="2" customWidth="1"/>
    <col min="18" max="19" width="20.75390625" style="2" hidden="1" customWidth="1"/>
    <col min="20" max="21" width="20.75390625" style="2" customWidth="1"/>
    <col min="22" max="23" width="20.75390625" style="1" hidden="1" customWidth="1"/>
    <col min="24" max="25" width="20.75390625" style="1" customWidth="1"/>
    <col min="26" max="27" width="20.75390625" style="2" hidden="1" customWidth="1"/>
    <col min="28" max="29" width="20.75390625" style="2" customWidth="1"/>
    <col min="30" max="31" width="20.75390625" style="2" hidden="1" customWidth="1"/>
    <col min="32" max="33" width="20.75390625" style="2" customWidth="1"/>
    <col min="34" max="35" width="20.75390625" style="1" hidden="1" customWidth="1"/>
    <col min="36" max="37" width="20.75390625" style="1" customWidth="1"/>
    <col min="38" max="39" width="20.75390625" style="2" hidden="1" customWidth="1"/>
    <col min="40" max="41" width="20.75390625" style="2" customWidth="1"/>
    <col min="42" max="43" width="20.75390625" style="2" hidden="1" customWidth="1"/>
    <col min="44" max="45" width="20.75390625" style="2" customWidth="1"/>
    <col min="46" max="47" width="20.75390625" style="1" hidden="1" customWidth="1"/>
    <col min="48" max="51" width="20.75390625" style="1" customWidth="1"/>
    <col min="52" max="52" width="7.375" style="1" bestFit="1" customWidth="1"/>
    <col min="53" max="53" width="7.25390625" style="1" bestFit="1" customWidth="1"/>
    <col min="54" max="54" width="8.75390625" style="1" bestFit="1" customWidth="1"/>
    <col min="55" max="55" width="14.125" style="1" bestFit="1" customWidth="1"/>
    <col min="56" max="56" width="9.125" style="1" bestFit="1" customWidth="1"/>
    <col min="57" max="16384" width="9.125" style="1" customWidth="1"/>
  </cols>
  <sheetData>
    <row r="1" ht="15" customHeight="1" hidden="1" thickBot="1"/>
    <row r="2" spans="1:55" ht="15" customHeight="1" hidden="1" thickBot="1">
      <c r="A2" s="3" t="s">
        <v>21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f>IF(F2=0,0,F2-D2)</f>
        <v>0</v>
      </c>
      <c r="I2" s="4">
        <f>IF(G2=0,0,G2-E2)</f>
        <v>0</v>
      </c>
      <c r="J2" s="4">
        <v>0</v>
      </c>
      <c r="K2" s="4">
        <v>0</v>
      </c>
      <c r="L2" s="4">
        <f>IF(J2=0,0,J2-F2)</f>
        <v>0</v>
      </c>
      <c r="M2" s="4">
        <f>IF(K2=0,0,K2-G2)</f>
        <v>0</v>
      </c>
      <c r="N2" s="4">
        <v>0</v>
      </c>
      <c r="O2" s="4">
        <v>0</v>
      </c>
      <c r="P2" s="4">
        <f>IF(N2=0,0,N2-J2)</f>
        <v>0</v>
      </c>
      <c r="Q2" s="4">
        <f>IF(O2=0,0,O2-K2)</f>
        <v>0</v>
      </c>
      <c r="R2" s="4">
        <v>0</v>
      </c>
      <c r="S2" s="4">
        <v>0</v>
      </c>
      <c r="T2" s="4">
        <f>IF(R2=0,0,R2-N2)</f>
        <v>0</v>
      </c>
      <c r="U2" s="4">
        <f>IF(S2=0,0,S2-O2)</f>
        <v>0</v>
      </c>
      <c r="V2" s="4">
        <v>0</v>
      </c>
      <c r="W2" s="4">
        <v>0</v>
      </c>
      <c r="X2" s="4">
        <f>IF(V2=0,0,V2-R2)</f>
        <v>0</v>
      </c>
      <c r="Y2" s="4">
        <f>IF(W2=0,0,W2-S2)</f>
        <v>0</v>
      </c>
      <c r="Z2" s="4">
        <v>0</v>
      </c>
      <c r="AA2" s="4">
        <v>0</v>
      </c>
      <c r="AB2" s="4">
        <f>IF(Z2=0,0,Z2-V2)</f>
        <v>0</v>
      </c>
      <c r="AC2" s="4">
        <f>IF(AA2=0,0,AA2-W2)</f>
        <v>0</v>
      </c>
      <c r="AD2" s="4">
        <v>0</v>
      </c>
      <c r="AE2" s="4">
        <v>0</v>
      </c>
      <c r="AF2" s="4">
        <f>IF(AD2=0,0,AD2-Z2)</f>
        <v>0</v>
      </c>
      <c r="AG2" s="4">
        <f>IF(AE2=0,0,AE2-AA2)</f>
        <v>0</v>
      </c>
      <c r="AH2" s="4">
        <v>0</v>
      </c>
      <c r="AI2" s="4">
        <v>0</v>
      </c>
      <c r="AJ2" s="4">
        <f>IF(AH2=0,0,AH2-AD2)</f>
        <v>0</v>
      </c>
      <c r="AK2" s="4">
        <f>IF(AI2=0,0,AI2-AE2)</f>
        <v>0</v>
      </c>
      <c r="AL2" s="4">
        <v>0</v>
      </c>
      <c r="AM2" s="4">
        <v>0</v>
      </c>
      <c r="AN2" s="4">
        <f>IF(AL2=0,0,AL2-AH2)</f>
        <v>0</v>
      </c>
      <c r="AO2" s="4">
        <f>IF(AM2=0,0,AM2-AI2)</f>
        <v>0</v>
      </c>
      <c r="AP2" s="4">
        <v>0</v>
      </c>
      <c r="AQ2" s="4">
        <v>0</v>
      </c>
      <c r="AR2" s="4">
        <f>IF(AP2=0,0,AP2-AL2)</f>
        <v>0</v>
      </c>
      <c r="AS2" s="4">
        <f>IF(AQ2=0,0,AQ2-AM2)</f>
        <v>0</v>
      </c>
      <c r="AT2" s="4">
        <v>0</v>
      </c>
      <c r="AU2" s="4">
        <v>0</v>
      </c>
      <c r="AV2" s="4">
        <f>IF(AT2=0,0,AT2-AP2)</f>
        <v>0</v>
      </c>
      <c r="AW2" s="4">
        <f>IF(AU2=0,0,AU2-AQ2)</f>
        <v>0</v>
      </c>
      <c r="AX2" s="4">
        <f>D2+H2+L2+P2+T2+X2+AB2+AF2+AJ2+AN2+AR2+AV2</f>
        <v>0</v>
      </c>
      <c r="AY2" s="4">
        <f>E2+I2+M2+Q2+U2+Y2+AC2+AG2+AK2+AO2+AS2+AW2</f>
        <v>0</v>
      </c>
      <c r="AZ2" s="5">
        <f>IF(AY2=0,0,IF(AX2=0,0,(AY2-AX2)/AX2*100))</f>
        <v>0</v>
      </c>
      <c r="BA2" s="5">
        <f>IF(AX2=0,0,IF(B2=0,0,AX2/B2*100))</f>
        <v>0</v>
      </c>
      <c r="BB2" s="5">
        <f>IF(AY2=0,0,IF(C2=0,0,AY2/C2*100))</f>
        <v>0</v>
      </c>
      <c r="BC2" s="4">
        <v>0</v>
      </c>
    </row>
    <row r="3" ht="12.75" customHeight="1" hidden="1" thickBot="1"/>
    <row r="4" spans="1:55" ht="12" hidden="1" thickBot="1">
      <c r="A4" s="6"/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f>IF(F4=0,0,F4-D4)</f>
        <v>0</v>
      </c>
      <c r="I4" s="7">
        <f>IF(G4=0,0,G4-E4)</f>
        <v>0</v>
      </c>
      <c r="J4" s="7">
        <v>0</v>
      </c>
      <c r="K4" s="7">
        <v>0</v>
      </c>
      <c r="L4" s="7">
        <f>IF(J4=0,0,J4-F4)</f>
        <v>0</v>
      </c>
      <c r="M4" s="7">
        <f>IF(K4=0,0,K4-G4)</f>
        <v>0</v>
      </c>
      <c r="N4" s="7">
        <v>0</v>
      </c>
      <c r="O4" s="7">
        <v>0</v>
      </c>
      <c r="P4" s="7">
        <f>IF(N4=0,0,N4-J4)</f>
        <v>0</v>
      </c>
      <c r="Q4" s="7">
        <f>IF(O4=0,0,O4-K4)</f>
        <v>0</v>
      </c>
      <c r="R4" s="7">
        <v>0</v>
      </c>
      <c r="S4" s="7">
        <v>0</v>
      </c>
      <c r="T4" s="7">
        <f>IF(R4=0,0,R4-N4)</f>
        <v>0</v>
      </c>
      <c r="U4" s="7">
        <f>IF(S4=0,0,S4-O4)</f>
        <v>0</v>
      </c>
      <c r="V4" s="7">
        <v>0</v>
      </c>
      <c r="W4" s="7">
        <v>0</v>
      </c>
      <c r="X4" s="7">
        <f>IF(V4=0,0,V4-R4)</f>
        <v>0</v>
      </c>
      <c r="Y4" s="7">
        <f>IF(W4=0,0,W4-S4)</f>
        <v>0</v>
      </c>
      <c r="Z4" s="7">
        <v>0</v>
      </c>
      <c r="AA4" s="7">
        <v>0</v>
      </c>
      <c r="AB4" s="7">
        <f>IF(Z4=0,0,Z4-V4)</f>
        <v>0</v>
      </c>
      <c r="AC4" s="7">
        <f>IF(AA4=0,0,AA4-W4)</f>
        <v>0</v>
      </c>
      <c r="AD4" s="7">
        <v>0</v>
      </c>
      <c r="AE4" s="7">
        <v>0</v>
      </c>
      <c r="AF4" s="7">
        <f>IF(AD4=0,0,AD4-Z4)</f>
        <v>0</v>
      </c>
      <c r="AG4" s="7">
        <f>IF(AE4=0,0,AE4-AA4)</f>
        <v>0</v>
      </c>
      <c r="AH4" s="7">
        <v>0</v>
      </c>
      <c r="AI4" s="7">
        <v>0</v>
      </c>
      <c r="AJ4" s="7">
        <f>IF(AH4=0,0,AH4-AD4)</f>
        <v>0</v>
      </c>
      <c r="AK4" s="7">
        <f>IF(AI4=0,0,AI4-AE4)</f>
        <v>0</v>
      </c>
      <c r="AL4" s="7">
        <v>0</v>
      </c>
      <c r="AM4" s="7">
        <v>0</v>
      </c>
      <c r="AN4" s="7">
        <f>IF(AL4=0,0,AL4-AH4)</f>
        <v>0</v>
      </c>
      <c r="AO4" s="7">
        <f>IF(AM4=0,0,AM4-AI4)</f>
        <v>0</v>
      </c>
      <c r="AP4" s="7">
        <v>0</v>
      </c>
      <c r="AQ4" s="7">
        <v>0</v>
      </c>
      <c r="AR4" s="7">
        <f>IF(AP4=0,0,AP4-AL4)</f>
        <v>0</v>
      </c>
      <c r="AS4" s="7">
        <f>IF(AQ4=0,0,AQ4-AM4)</f>
        <v>0</v>
      </c>
      <c r="AT4" s="7">
        <v>0</v>
      </c>
      <c r="AU4" s="7">
        <v>0</v>
      </c>
      <c r="AV4" s="7">
        <f>IF(AT4=0,0,AT4-AP4)</f>
        <v>0</v>
      </c>
      <c r="AW4" s="7">
        <f>IF(AU4=0,0,AU4-AQ4)</f>
        <v>0</v>
      </c>
      <c r="AX4" s="7">
        <f>D4+H4+L4+P4+T4+X4+AB4+AF4+AJ4+AN4+AR4+AV4</f>
        <v>0</v>
      </c>
      <c r="AY4" s="7">
        <f>E4+I4+M4+Q4+U4+Y4+AC4+AG4+AK4+AO4+AS4+AW4</f>
        <v>0</v>
      </c>
      <c r="AZ4" s="8">
        <f>IF(AY4=0,0,IF(AX4=0,0,(AY4-AX4)/AX4*100))</f>
        <v>0</v>
      </c>
      <c r="BA4" s="8">
        <f>IF(AX4=0,0,IF(B4=0,0,AX4/B4*100))</f>
        <v>0</v>
      </c>
      <c r="BB4" s="8">
        <f>IF(AY4=0,0,IF(C4=0,0,AY4/C4*100))</f>
        <v>0</v>
      </c>
      <c r="BC4" s="7">
        <v>0</v>
      </c>
    </row>
    <row r="5" ht="13.5" customHeight="1" hidden="1"/>
    <row r="6" spans="1:45" ht="15.75" customHeight="1" hidden="1">
      <c r="A6" s="9" t="s">
        <v>18</v>
      </c>
      <c r="B6" s="10">
        <v>2022</v>
      </c>
      <c r="C6" s="11" t="s">
        <v>0</v>
      </c>
      <c r="D6" s="11" t="s">
        <v>0</v>
      </c>
      <c r="E6" s="11" t="s">
        <v>0</v>
      </c>
      <c r="F6" s="11" t="s">
        <v>0</v>
      </c>
      <c r="G6" s="11" t="s">
        <v>0</v>
      </c>
      <c r="H6" s="11" t="s">
        <v>0</v>
      </c>
      <c r="I6" s="11" t="s">
        <v>0</v>
      </c>
      <c r="J6" s="11" t="s">
        <v>0</v>
      </c>
      <c r="K6" s="11" t="s">
        <v>0</v>
      </c>
      <c r="L6" s="11" t="s">
        <v>0</v>
      </c>
      <c r="M6" s="11" t="s">
        <v>0</v>
      </c>
      <c r="N6" s="11" t="s">
        <v>0</v>
      </c>
      <c r="O6" s="11" t="s">
        <v>0</v>
      </c>
      <c r="P6" s="11" t="s">
        <v>0</v>
      </c>
      <c r="Q6" s="11" t="s">
        <v>0</v>
      </c>
      <c r="R6" s="11" t="s">
        <v>0</v>
      </c>
      <c r="S6" s="11" t="s">
        <v>0</v>
      </c>
      <c r="T6" s="11" t="s">
        <v>0</v>
      </c>
      <c r="U6" s="11" t="s">
        <v>0</v>
      </c>
      <c r="V6" s="9" t="s">
        <v>0</v>
      </c>
      <c r="X6" s="9" t="s">
        <v>0</v>
      </c>
      <c r="Z6" s="1"/>
      <c r="AA6" s="1"/>
      <c r="AB6" s="1"/>
      <c r="AC6" s="1"/>
      <c r="AD6" s="1"/>
      <c r="AE6" s="1"/>
      <c r="AF6" s="1"/>
      <c r="AG6" s="1"/>
      <c r="AL6" s="1"/>
      <c r="AM6" s="1"/>
      <c r="AN6" s="1"/>
      <c r="AO6" s="1"/>
      <c r="AP6" s="1"/>
      <c r="AQ6" s="1"/>
      <c r="AR6" s="1"/>
      <c r="AS6" s="1"/>
    </row>
    <row r="7" spans="1:45" ht="11.25" hidden="1">
      <c r="A7" s="12" t="s">
        <v>2</v>
      </c>
      <c r="B7" s="13" t="s">
        <v>33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0</v>
      </c>
      <c r="H7" s="13" t="s">
        <v>0</v>
      </c>
      <c r="I7" s="13" t="s">
        <v>0</v>
      </c>
      <c r="J7" s="13" t="s">
        <v>0</v>
      </c>
      <c r="K7" s="13" t="s">
        <v>0</v>
      </c>
      <c r="L7" s="13" t="s">
        <v>0</v>
      </c>
      <c r="M7" s="13" t="s">
        <v>0</v>
      </c>
      <c r="N7" s="13" t="s">
        <v>0</v>
      </c>
      <c r="O7" s="13" t="s">
        <v>0</v>
      </c>
      <c r="P7" s="13" t="s">
        <v>0</v>
      </c>
      <c r="Q7" s="13" t="s">
        <v>0</v>
      </c>
      <c r="R7" s="13" t="s">
        <v>0</v>
      </c>
      <c r="S7" s="13" t="s">
        <v>0</v>
      </c>
      <c r="T7" s="13" t="s">
        <v>0</v>
      </c>
      <c r="U7" s="13" t="s">
        <v>0</v>
      </c>
      <c r="V7" s="13" t="s">
        <v>0</v>
      </c>
      <c r="X7" s="13" t="s">
        <v>0</v>
      </c>
      <c r="Z7" s="1"/>
      <c r="AA7" s="1"/>
      <c r="AB7" s="1"/>
      <c r="AC7" s="1"/>
      <c r="AD7" s="1"/>
      <c r="AE7" s="1"/>
      <c r="AF7" s="1"/>
      <c r="AG7" s="1"/>
      <c r="AL7" s="1"/>
      <c r="AM7" s="1"/>
      <c r="AN7" s="1"/>
      <c r="AO7" s="1"/>
      <c r="AP7" s="1"/>
      <c r="AQ7" s="1"/>
      <c r="AR7" s="1"/>
      <c r="AS7" s="1"/>
    </row>
    <row r="8" spans="1:45" ht="11.25" hidden="1">
      <c r="A8" s="1" t="s">
        <v>19</v>
      </c>
      <c r="B8" s="2" t="s">
        <v>34</v>
      </c>
      <c r="Z8" s="1"/>
      <c r="AA8" s="1"/>
      <c r="AB8" s="1"/>
      <c r="AC8" s="1"/>
      <c r="AD8" s="1"/>
      <c r="AE8" s="1"/>
      <c r="AF8" s="1"/>
      <c r="AG8" s="1"/>
      <c r="AL8" s="1"/>
      <c r="AM8" s="1"/>
      <c r="AN8" s="1"/>
      <c r="AO8" s="1"/>
      <c r="AP8" s="1"/>
      <c r="AQ8" s="1"/>
      <c r="AR8" s="1"/>
      <c r="AS8" s="1"/>
    </row>
    <row r="9" ht="13.5" customHeight="1" hidden="1"/>
    <row r="10" spans="1:55" ht="16.5" customHeight="1">
      <c r="A10" s="14" t="s">
        <v>0</v>
      </c>
      <c r="B10" s="23" t="s">
        <v>20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</row>
    <row r="11" spans="1:51" s="18" customFormat="1" ht="16.5" customHeight="1">
      <c r="A11" s="15" t="s">
        <v>1</v>
      </c>
      <c r="B11" s="16">
        <f>ButceYil</f>
        <v>2022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 t="s">
        <v>0</v>
      </c>
      <c r="W11" s="17" t="s">
        <v>0</v>
      </c>
      <c r="X11" s="17" t="s">
        <v>0</v>
      </c>
      <c r="Y11" s="17" t="s">
        <v>0</v>
      </c>
      <c r="Z11" s="17"/>
      <c r="AA11" s="17"/>
      <c r="AB11" s="17"/>
      <c r="AC11" s="17"/>
      <c r="AD11" s="17"/>
      <c r="AE11" s="17"/>
      <c r="AF11" s="17"/>
      <c r="AG11" s="17"/>
      <c r="AH11" s="17" t="s">
        <v>0</v>
      </c>
      <c r="AI11" s="17" t="s">
        <v>0</v>
      </c>
      <c r="AJ11" s="17" t="s">
        <v>0</v>
      </c>
      <c r="AK11" s="17" t="s">
        <v>0</v>
      </c>
      <c r="AL11" s="17"/>
      <c r="AM11" s="17"/>
      <c r="AN11" s="17"/>
      <c r="AO11" s="17"/>
      <c r="AP11" s="17"/>
      <c r="AQ11" s="17"/>
      <c r="AR11" s="17"/>
      <c r="AS11" s="17"/>
      <c r="AT11" s="17" t="s">
        <v>0</v>
      </c>
      <c r="AU11" s="17" t="s">
        <v>0</v>
      </c>
      <c r="AV11" s="17" t="s">
        <v>0</v>
      </c>
      <c r="AW11" s="17" t="s">
        <v>0</v>
      </c>
      <c r="AX11" s="17" t="s">
        <v>0</v>
      </c>
      <c r="AY11" s="17" t="s">
        <v>0</v>
      </c>
    </row>
    <row r="12" spans="1:49" s="18" customFormat="1" ht="17.25" customHeight="1" thickBot="1">
      <c r="A12" s="19" t="s">
        <v>2</v>
      </c>
      <c r="B12" s="24" t="str">
        <f>KurAd</f>
        <v>ÇANKIRI KARATEKİN ÜNİVERSİTESİ</v>
      </c>
      <c r="C12" s="24" t="s">
        <v>0</v>
      </c>
      <c r="D12" s="24" t="s">
        <v>0</v>
      </c>
      <c r="E12" s="24" t="s">
        <v>0</v>
      </c>
      <c r="F12" s="24" t="s">
        <v>0</v>
      </c>
      <c r="G12" s="24" t="s">
        <v>0</v>
      </c>
      <c r="H12" s="24" t="s">
        <v>0</v>
      </c>
      <c r="I12" s="24" t="s">
        <v>0</v>
      </c>
      <c r="J12" s="24" t="s">
        <v>0</v>
      </c>
      <c r="K12" s="24" t="s">
        <v>0</v>
      </c>
      <c r="L12" s="24" t="s">
        <v>0</v>
      </c>
      <c r="M12" s="24" t="s">
        <v>0</v>
      </c>
      <c r="N12" s="24" t="s">
        <v>0</v>
      </c>
      <c r="O12" s="24" t="s">
        <v>0</v>
      </c>
      <c r="P12" s="24" t="s">
        <v>0</v>
      </c>
      <c r="Q12" s="24" t="s">
        <v>0</v>
      </c>
      <c r="R12" s="17"/>
      <c r="S12" s="17"/>
      <c r="T12" s="17"/>
      <c r="U12" s="17"/>
      <c r="V12" s="17" t="s">
        <v>0</v>
      </c>
      <c r="W12" s="17" t="s">
        <v>0</v>
      </c>
      <c r="X12" s="17" t="s">
        <v>0</v>
      </c>
      <c r="Y12" s="17" t="s">
        <v>0</v>
      </c>
      <c r="Z12" s="17" t="s">
        <v>0</v>
      </c>
      <c r="AA12" s="17" t="s">
        <v>0</v>
      </c>
      <c r="AB12" s="17" t="s">
        <v>0</v>
      </c>
      <c r="AC12" s="17" t="s">
        <v>0</v>
      </c>
      <c r="AD12" s="17"/>
      <c r="AE12" s="17"/>
      <c r="AF12" s="17"/>
      <c r="AG12" s="17"/>
      <c r="AH12" s="17" t="s">
        <v>0</v>
      </c>
      <c r="AI12" s="17" t="s">
        <v>0</v>
      </c>
      <c r="AJ12" s="17" t="s">
        <v>0</v>
      </c>
      <c r="AK12" s="17" t="s">
        <v>0</v>
      </c>
      <c r="AL12" s="17" t="s">
        <v>0</v>
      </c>
      <c r="AM12" s="17" t="s">
        <v>0</v>
      </c>
      <c r="AN12" s="17" t="s">
        <v>0</v>
      </c>
      <c r="AO12" s="17" t="s">
        <v>0</v>
      </c>
      <c r="AP12" s="17"/>
      <c r="AQ12" s="17"/>
      <c r="AR12" s="17"/>
      <c r="AS12" s="17"/>
      <c r="AT12" s="17" t="s">
        <v>0</v>
      </c>
      <c r="AU12" s="17" t="s">
        <v>0</v>
      </c>
      <c r="AV12" s="17" t="s">
        <v>0</v>
      </c>
      <c r="AW12" s="17" t="s">
        <v>0</v>
      </c>
    </row>
    <row r="13" spans="1:55" s="18" customFormat="1" ht="33.75" customHeight="1">
      <c r="A13" s="25" t="s">
        <v>0</v>
      </c>
      <c r="B13" s="21" t="str">
        <f>ButceYil-1&amp;" "&amp;"GERÇEKLEŞME TOPLAMI"</f>
        <v>2021 GERÇEKLEŞME TOPLAMI</v>
      </c>
      <c r="C13" s="21" t="str">
        <f>ButceYil&amp;" "&amp;"BAŞLANGIÇ ÖDENEĞİ"</f>
        <v>2022 BAŞLANGIÇ ÖDENEĞİ</v>
      </c>
      <c r="D13" s="21" t="s">
        <v>3</v>
      </c>
      <c r="E13" s="21" t="s">
        <v>0</v>
      </c>
      <c r="F13" s="21" t="s">
        <v>22</v>
      </c>
      <c r="G13" s="21" t="s">
        <v>0</v>
      </c>
      <c r="H13" s="21" t="s">
        <v>4</v>
      </c>
      <c r="I13" s="21" t="s">
        <v>0</v>
      </c>
      <c r="J13" s="21" t="s">
        <v>23</v>
      </c>
      <c r="K13" s="21" t="s">
        <v>0</v>
      </c>
      <c r="L13" s="21" t="s">
        <v>5</v>
      </c>
      <c r="M13" s="21" t="s">
        <v>0</v>
      </c>
      <c r="N13" s="21" t="s">
        <v>24</v>
      </c>
      <c r="O13" s="21" t="s">
        <v>0</v>
      </c>
      <c r="P13" s="21" t="s">
        <v>6</v>
      </c>
      <c r="Q13" s="21" t="s">
        <v>0</v>
      </c>
      <c r="R13" s="21" t="s">
        <v>25</v>
      </c>
      <c r="S13" s="21" t="s">
        <v>0</v>
      </c>
      <c r="T13" s="21" t="s">
        <v>7</v>
      </c>
      <c r="U13" s="21" t="s">
        <v>0</v>
      </c>
      <c r="V13" s="21" t="s">
        <v>26</v>
      </c>
      <c r="W13" s="21" t="s">
        <v>0</v>
      </c>
      <c r="X13" s="21" t="s">
        <v>8</v>
      </c>
      <c r="Y13" s="21" t="s">
        <v>0</v>
      </c>
      <c r="Z13" s="21" t="s">
        <v>27</v>
      </c>
      <c r="AA13" s="21" t="s">
        <v>0</v>
      </c>
      <c r="AB13" s="21" t="s">
        <v>9</v>
      </c>
      <c r="AC13" s="21" t="s">
        <v>0</v>
      </c>
      <c r="AD13" s="21" t="s">
        <v>28</v>
      </c>
      <c r="AE13" s="21" t="s">
        <v>0</v>
      </c>
      <c r="AF13" s="21" t="s">
        <v>10</v>
      </c>
      <c r="AG13" s="21" t="s">
        <v>0</v>
      </c>
      <c r="AH13" s="21" t="s">
        <v>29</v>
      </c>
      <c r="AI13" s="21" t="s">
        <v>0</v>
      </c>
      <c r="AJ13" s="21" t="s">
        <v>11</v>
      </c>
      <c r="AK13" s="21" t="s">
        <v>0</v>
      </c>
      <c r="AL13" s="21" t="s">
        <v>30</v>
      </c>
      <c r="AM13" s="21" t="s">
        <v>0</v>
      </c>
      <c r="AN13" s="21" t="s">
        <v>12</v>
      </c>
      <c r="AO13" s="21" t="s">
        <v>0</v>
      </c>
      <c r="AP13" s="21" t="s">
        <v>31</v>
      </c>
      <c r="AQ13" s="21" t="s">
        <v>0</v>
      </c>
      <c r="AR13" s="21" t="s">
        <v>13</v>
      </c>
      <c r="AS13" s="21" t="s">
        <v>0</v>
      </c>
      <c r="AT13" s="21" t="s">
        <v>32</v>
      </c>
      <c r="AU13" s="21" t="s">
        <v>0</v>
      </c>
      <c r="AV13" s="21" t="s">
        <v>14</v>
      </c>
      <c r="AW13" s="21" t="s">
        <v>0</v>
      </c>
      <c r="AX13" s="21" t="s">
        <v>15</v>
      </c>
      <c r="AY13" s="21" t="s">
        <v>0</v>
      </c>
      <c r="AZ13" s="21" t="s">
        <v>16</v>
      </c>
      <c r="BA13" s="21" t="s">
        <v>17</v>
      </c>
      <c r="BB13" s="21" t="s">
        <v>0</v>
      </c>
      <c r="BC13" s="21" t="str">
        <f>ButceYil&amp;" "&amp;"YILSONU GERÇEKLEŞME TAHMİNİ"</f>
        <v>2022 YILSONU GERÇEKLEŞME TAHMİNİ</v>
      </c>
    </row>
    <row r="14" spans="1:55" s="18" customFormat="1" ht="16.5" customHeight="1" thickBot="1">
      <c r="A14" s="26" t="s">
        <v>0</v>
      </c>
      <c r="B14" s="22" t="s">
        <v>0</v>
      </c>
      <c r="C14" s="22" t="s">
        <v>0</v>
      </c>
      <c r="D14" s="20">
        <f>ButceYil-1</f>
        <v>2021</v>
      </c>
      <c r="E14" s="20">
        <f>ButceYil</f>
        <v>2022</v>
      </c>
      <c r="F14" s="20">
        <f>ButceYil-1</f>
        <v>2021</v>
      </c>
      <c r="G14" s="20">
        <f>ButceYil</f>
        <v>2022</v>
      </c>
      <c r="H14" s="20">
        <f>ButceYil-1</f>
        <v>2021</v>
      </c>
      <c r="I14" s="20">
        <f>ButceYil</f>
        <v>2022</v>
      </c>
      <c r="J14" s="20">
        <f>ButceYil-1</f>
        <v>2021</v>
      </c>
      <c r="K14" s="20">
        <f>ButceYil</f>
        <v>2022</v>
      </c>
      <c r="L14" s="20">
        <f>ButceYil-1</f>
        <v>2021</v>
      </c>
      <c r="M14" s="20">
        <f>ButceYil</f>
        <v>2022</v>
      </c>
      <c r="N14" s="20">
        <f>ButceYil-1</f>
        <v>2021</v>
      </c>
      <c r="O14" s="20">
        <f>ButceYil</f>
        <v>2022</v>
      </c>
      <c r="P14" s="20">
        <f>ButceYil-1</f>
        <v>2021</v>
      </c>
      <c r="Q14" s="20">
        <f>ButceYil</f>
        <v>2022</v>
      </c>
      <c r="R14" s="20">
        <f>ButceYil-1</f>
        <v>2021</v>
      </c>
      <c r="S14" s="20">
        <f>ButceYil</f>
        <v>2022</v>
      </c>
      <c r="T14" s="20">
        <f>ButceYil-1</f>
        <v>2021</v>
      </c>
      <c r="U14" s="20">
        <f>ButceYil</f>
        <v>2022</v>
      </c>
      <c r="V14" s="20">
        <f>ButceYil-1</f>
        <v>2021</v>
      </c>
      <c r="W14" s="20">
        <f>ButceYil</f>
        <v>2022</v>
      </c>
      <c r="X14" s="20">
        <f>ButceYil-1</f>
        <v>2021</v>
      </c>
      <c r="Y14" s="20">
        <f>ButceYil</f>
        <v>2022</v>
      </c>
      <c r="Z14" s="20">
        <f>ButceYil-1</f>
        <v>2021</v>
      </c>
      <c r="AA14" s="20">
        <f>ButceYil</f>
        <v>2022</v>
      </c>
      <c r="AB14" s="20">
        <f>ButceYil-1</f>
        <v>2021</v>
      </c>
      <c r="AC14" s="20">
        <f>ButceYil</f>
        <v>2022</v>
      </c>
      <c r="AD14" s="20">
        <f>ButceYil-1</f>
        <v>2021</v>
      </c>
      <c r="AE14" s="20">
        <f>ButceYil</f>
        <v>2022</v>
      </c>
      <c r="AF14" s="20">
        <f>ButceYil-1</f>
        <v>2021</v>
      </c>
      <c r="AG14" s="20">
        <f>ButceYil</f>
        <v>2022</v>
      </c>
      <c r="AH14" s="20">
        <f>ButceYil-1</f>
        <v>2021</v>
      </c>
      <c r="AI14" s="20">
        <f>ButceYil</f>
        <v>2022</v>
      </c>
      <c r="AJ14" s="20">
        <f>ButceYil-1</f>
        <v>2021</v>
      </c>
      <c r="AK14" s="20">
        <f>ButceYil</f>
        <v>2022</v>
      </c>
      <c r="AL14" s="20">
        <f>ButceYil-1</f>
        <v>2021</v>
      </c>
      <c r="AM14" s="20">
        <f>ButceYil</f>
        <v>2022</v>
      </c>
      <c r="AN14" s="20">
        <f>ButceYil-1</f>
        <v>2021</v>
      </c>
      <c r="AO14" s="20">
        <f>ButceYil</f>
        <v>2022</v>
      </c>
      <c r="AP14" s="20">
        <f>ButceYil-1</f>
        <v>2021</v>
      </c>
      <c r="AQ14" s="20">
        <f>ButceYil</f>
        <v>2022</v>
      </c>
      <c r="AR14" s="20">
        <f>ButceYil-1</f>
        <v>2021</v>
      </c>
      <c r="AS14" s="20">
        <f>ButceYil</f>
        <v>2022</v>
      </c>
      <c r="AT14" s="20">
        <f>ButceYil-1</f>
        <v>2021</v>
      </c>
      <c r="AU14" s="20">
        <f>ButceYil</f>
        <v>2022</v>
      </c>
      <c r="AV14" s="20">
        <f>ButceYil-1</f>
        <v>2021</v>
      </c>
      <c r="AW14" s="20">
        <f>ButceYil</f>
        <v>2022</v>
      </c>
      <c r="AX14" s="20">
        <f>ButceYil-1</f>
        <v>2021</v>
      </c>
      <c r="AY14" s="20">
        <f>ButceYil</f>
        <v>2022</v>
      </c>
      <c r="AZ14" s="22" t="s">
        <v>0</v>
      </c>
      <c r="BA14" s="20">
        <f>ButceYil-1</f>
        <v>2021</v>
      </c>
      <c r="BB14" s="20">
        <f>ButceYil</f>
        <v>2022</v>
      </c>
      <c r="BC14" s="22" t="s">
        <v>0</v>
      </c>
    </row>
    <row r="15" spans="1:55" ht="24.75" customHeight="1">
      <c r="A15" s="3" t="s">
        <v>21</v>
      </c>
      <c r="B15" s="4">
        <v>208045745.23999998</v>
      </c>
      <c r="C15" s="4">
        <v>250650000</v>
      </c>
      <c r="D15" s="4">
        <v>12413324.94</v>
      </c>
      <c r="E15" s="4">
        <v>23234474.71</v>
      </c>
      <c r="F15" s="4">
        <v>26300726.1</v>
      </c>
      <c r="G15" s="4">
        <v>46516922.28</v>
      </c>
      <c r="H15" s="4">
        <f aca="true" t="shared" si="0" ref="H15:H27">IF(F15=0,0,F15-D15)</f>
        <v>13887401.160000002</v>
      </c>
      <c r="I15" s="4">
        <f aca="true" t="shared" si="1" ref="I15:I27">IF(G15=0,0,G15-E15)</f>
        <v>23282447.57</v>
      </c>
      <c r="J15" s="4">
        <v>40396258.81</v>
      </c>
      <c r="K15" s="4">
        <v>71180837.82000001</v>
      </c>
      <c r="L15" s="4">
        <f aca="true" t="shared" si="2" ref="L15:L27">IF(J15=0,0,J15-F15)</f>
        <v>14095532.71</v>
      </c>
      <c r="M15" s="4">
        <f aca="true" t="shared" si="3" ref="M15:M27">IF(K15=0,0,K15-G15)</f>
        <v>24663915.540000007</v>
      </c>
      <c r="N15" s="4">
        <v>59697128.19</v>
      </c>
      <c r="O15" s="4">
        <v>105732633.57</v>
      </c>
      <c r="P15" s="4">
        <f aca="true" t="shared" si="4" ref="P15:P27">IF(N15=0,0,N15-J15)</f>
        <v>19300869.379999995</v>
      </c>
      <c r="Q15" s="4">
        <f aca="true" t="shared" si="5" ref="Q15:Q27">IF(O15=0,0,O15-K15)</f>
        <v>34551795.749999985</v>
      </c>
      <c r="R15" s="4">
        <v>73993383.12</v>
      </c>
      <c r="S15" s="4">
        <v>128168855.00999999</v>
      </c>
      <c r="T15" s="4">
        <f aca="true" t="shared" si="6" ref="T15:T27">IF(R15=0,0,R15-N15)</f>
        <v>14296254.930000007</v>
      </c>
      <c r="U15" s="4">
        <f aca="true" t="shared" si="7" ref="U15:U27">IF(S15=0,0,S15-O15)</f>
        <v>22436221.439999998</v>
      </c>
      <c r="V15" s="4">
        <v>88794376.32</v>
      </c>
      <c r="W15" s="4">
        <v>143067349.38</v>
      </c>
      <c r="X15" s="4">
        <f aca="true" t="shared" si="8" ref="X15:X27">IF(V15=0,0,V15-R15)</f>
        <v>14800993.199999988</v>
      </c>
      <c r="Y15" s="4">
        <f aca="true" t="shared" si="9" ref="Y15:Y27">IF(W15=0,0,W15-S15)</f>
        <v>14898494.370000005</v>
      </c>
      <c r="Z15" s="4">
        <v>104845581.88</v>
      </c>
      <c r="AA15" s="4">
        <v>169011464.77</v>
      </c>
      <c r="AB15" s="4">
        <f aca="true" t="shared" si="10" ref="AB15:AB27">IF(Z15=0,0,Z15-V15)</f>
        <v>16051205.560000002</v>
      </c>
      <c r="AC15" s="4">
        <f aca="true" t="shared" si="11" ref="AC15:AC27">IF(AA15=0,0,AA15-W15)</f>
        <v>25944115.390000015</v>
      </c>
      <c r="AD15" s="4">
        <v>122501389.97999999</v>
      </c>
      <c r="AE15" s="4">
        <v>0</v>
      </c>
      <c r="AF15" s="4">
        <f aca="true" t="shared" si="12" ref="AF15:AF27">IF(AD15=0,0,AD15-Z15)</f>
        <v>17655808.099999994</v>
      </c>
      <c r="AG15" s="4">
        <f aca="true" t="shared" si="13" ref="AG15:AG27">IF(AE15=0,0,AE15-AA15)</f>
        <v>0</v>
      </c>
      <c r="AH15" s="4">
        <v>138599906.6</v>
      </c>
      <c r="AI15" s="4">
        <v>0</v>
      </c>
      <c r="AJ15" s="4">
        <f aca="true" t="shared" si="14" ref="AJ15:AJ27">IF(AH15=0,0,AH15-AD15)</f>
        <v>16098516.620000005</v>
      </c>
      <c r="AK15" s="4">
        <f aca="true" t="shared" si="15" ref="AK15:AK27">IF(AI15=0,0,AI15-AE15)</f>
        <v>0</v>
      </c>
      <c r="AL15" s="4">
        <v>156903100.92999998</v>
      </c>
      <c r="AM15" s="4">
        <v>0</v>
      </c>
      <c r="AN15" s="4">
        <f aca="true" t="shared" si="16" ref="AN15:AN27">IF(AL15=0,0,AL15-AH15)</f>
        <v>18303194.329999983</v>
      </c>
      <c r="AO15" s="4">
        <f aca="true" t="shared" si="17" ref="AO15:AO27">IF(AM15=0,0,AM15-AI15)</f>
        <v>0</v>
      </c>
      <c r="AP15" s="4">
        <v>175516709.83</v>
      </c>
      <c r="AQ15" s="4">
        <v>0</v>
      </c>
      <c r="AR15" s="4">
        <f aca="true" t="shared" si="18" ref="AR15:AR27">IF(AP15=0,0,AP15-AL15)</f>
        <v>18613608.900000036</v>
      </c>
      <c r="AS15" s="4">
        <f aca="true" t="shared" si="19" ref="AS15:AS27">IF(AQ15=0,0,AQ15-AM15)</f>
        <v>0</v>
      </c>
      <c r="AT15" s="4">
        <v>208045745.23999998</v>
      </c>
      <c r="AU15" s="4">
        <v>0</v>
      </c>
      <c r="AV15" s="4">
        <f aca="true" t="shared" si="20" ref="AV15:AV27">IF(AT15=0,0,AT15-AP15)</f>
        <v>32529035.409999967</v>
      </c>
      <c r="AW15" s="4">
        <f aca="true" t="shared" si="21" ref="AW15:AW27">IF(AU15=0,0,AU15-AQ15)</f>
        <v>0</v>
      </c>
      <c r="AX15" s="4">
        <f aca="true" t="shared" si="22" ref="AX15:AX27">D15+H15+L15+P15+T15+X15+AB15+AF15+AJ15+AN15+AR15+AV15</f>
        <v>208045745.23999998</v>
      </c>
      <c r="AY15" s="4">
        <f aca="true" t="shared" si="23" ref="AY15:AY27">E15+I15+M15+Q15+U15+Y15+AC15+AG15+AK15+AO15+AS15+AW15</f>
        <v>169011464.77</v>
      </c>
      <c r="AZ15" s="5">
        <f aca="true" t="shared" si="24" ref="AZ15:AZ27">IF(AY15=0,0,IF(AX15=0,0,(AY15-AX15)/AX15*100))</f>
        <v>-18.762354608583955</v>
      </c>
      <c r="BA15" s="5">
        <f aca="true" t="shared" si="25" ref="BA15:BA27">IF(AX15=0,0,IF(B15=0,0,AX15/B15*100))</f>
        <v>100</v>
      </c>
      <c r="BB15" s="5">
        <f aca="true" t="shared" si="26" ref="BB15:BB27">IF(AY15=0,0,IF(C15=0,0,AY15/C15*100))</f>
        <v>67.4292698065031</v>
      </c>
      <c r="BC15" s="4">
        <v>274773000</v>
      </c>
    </row>
    <row r="16" spans="1:55" ht="24.75" customHeight="1">
      <c r="A16" s="3" t="s">
        <v>35</v>
      </c>
      <c r="B16" s="4">
        <v>12951988.42</v>
      </c>
      <c r="C16" s="4">
        <v>3410000</v>
      </c>
      <c r="D16" s="4">
        <v>-35599.13</v>
      </c>
      <c r="E16" s="4">
        <v>1519857.46</v>
      </c>
      <c r="F16" s="4">
        <v>4840.229999999998</v>
      </c>
      <c r="G16" s="4">
        <v>1623360.1099999999</v>
      </c>
      <c r="H16" s="4">
        <f t="shared" si="0"/>
        <v>40439.35999999999</v>
      </c>
      <c r="I16" s="4">
        <f t="shared" si="1"/>
        <v>103502.6499999999</v>
      </c>
      <c r="J16" s="4">
        <v>133473.82</v>
      </c>
      <c r="K16" s="4">
        <v>1612212.31</v>
      </c>
      <c r="L16" s="4">
        <f t="shared" si="2"/>
        <v>128633.59000000001</v>
      </c>
      <c r="M16" s="4">
        <f t="shared" si="3"/>
        <v>-11147.799999999814</v>
      </c>
      <c r="N16" s="4">
        <v>4898816.800000001</v>
      </c>
      <c r="O16" s="4">
        <v>8473896.32</v>
      </c>
      <c r="P16" s="4">
        <f t="shared" si="4"/>
        <v>4765342.98</v>
      </c>
      <c r="Q16" s="4">
        <f t="shared" si="5"/>
        <v>6861684.01</v>
      </c>
      <c r="R16" s="4">
        <v>4920441.529999999</v>
      </c>
      <c r="S16" s="4">
        <v>8483844.49</v>
      </c>
      <c r="T16" s="4">
        <f t="shared" si="6"/>
        <v>21624.729999998584</v>
      </c>
      <c r="U16" s="4">
        <f t="shared" si="7"/>
        <v>9948.169999999925</v>
      </c>
      <c r="V16" s="4">
        <v>4968148.24</v>
      </c>
      <c r="W16" s="4">
        <v>8531500.91</v>
      </c>
      <c r="X16" s="4">
        <f t="shared" si="8"/>
        <v>47706.710000000894</v>
      </c>
      <c r="Y16" s="4">
        <f t="shared" si="9"/>
        <v>47656.419999999925</v>
      </c>
      <c r="Z16" s="4">
        <v>4977986.1</v>
      </c>
      <c r="AA16" s="4">
        <v>8539748.18</v>
      </c>
      <c r="AB16" s="4">
        <f t="shared" si="10"/>
        <v>9837.859999999404</v>
      </c>
      <c r="AC16" s="4">
        <f t="shared" si="11"/>
        <v>8247.269999999553</v>
      </c>
      <c r="AD16" s="4">
        <v>5036023.88</v>
      </c>
      <c r="AE16" s="4">
        <v>0</v>
      </c>
      <c r="AF16" s="4">
        <f t="shared" si="12"/>
        <v>58037.78000000026</v>
      </c>
      <c r="AG16" s="4">
        <f t="shared" si="13"/>
        <v>0</v>
      </c>
      <c r="AH16" s="4">
        <v>5337120.35</v>
      </c>
      <c r="AI16" s="4">
        <v>0</v>
      </c>
      <c r="AJ16" s="4">
        <f t="shared" si="14"/>
        <v>301096.46999999974</v>
      </c>
      <c r="AK16" s="4">
        <f t="shared" si="15"/>
        <v>0</v>
      </c>
      <c r="AL16" s="4">
        <v>5362275.2</v>
      </c>
      <c r="AM16" s="4">
        <v>0</v>
      </c>
      <c r="AN16" s="4">
        <f t="shared" si="16"/>
        <v>25154.85000000056</v>
      </c>
      <c r="AO16" s="4">
        <f t="shared" si="17"/>
        <v>0</v>
      </c>
      <c r="AP16" s="4">
        <v>6284973.03</v>
      </c>
      <c r="AQ16" s="4">
        <v>0</v>
      </c>
      <c r="AR16" s="4">
        <f t="shared" si="18"/>
        <v>922697.8300000001</v>
      </c>
      <c r="AS16" s="4">
        <f t="shared" si="19"/>
        <v>0</v>
      </c>
      <c r="AT16" s="4">
        <v>12951988.42</v>
      </c>
      <c r="AU16" s="4">
        <v>0</v>
      </c>
      <c r="AV16" s="4">
        <f t="shared" si="20"/>
        <v>6667015.39</v>
      </c>
      <c r="AW16" s="4">
        <f t="shared" si="21"/>
        <v>0</v>
      </c>
      <c r="AX16" s="4">
        <f t="shared" si="22"/>
        <v>12951988.42</v>
      </c>
      <c r="AY16" s="4">
        <f t="shared" si="23"/>
        <v>8539748.18</v>
      </c>
      <c r="AZ16" s="5">
        <f t="shared" si="24"/>
        <v>-34.06612248963082</v>
      </c>
      <c r="BA16" s="5">
        <f t="shared" si="25"/>
        <v>100</v>
      </c>
      <c r="BB16" s="5">
        <f t="shared" si="26"/>
        <v>250.43249794721407</v>
      </c>
      <c r="BC16" s="4">
        <v>10604000</v>
      </c>
    </row>
    <row r="17" spans="1:55" ht="24.75" customHeight="1">
      <c r="A17" s="6" t="s">
        <v>36</v>
      </c>
      <c r="B17" s="7">
        <v>12735885.73</v>
      </c>
      <c r="C17" s="7">
        <v>3310000</v>
      </c>
      <c r="D17" s="7">
        <v>-44282.75</v>
      </c>
      <c r="E17" s="7">
        <v>1508526.82</v>
      </c>
      <c r="F17" s="7">
        <v>-12308.28</v>
      </c>
      <c r="G17" s="7">
        <v>1540143.42</v>
      </c>
      <c r="H17" s="7">
        <f t="shared" si="0"/>
        <v>31974.47</v>
      </c>
      <c r="I17" s="7">
        <f t="shared" si="1"/>
        <v>31616.59999999986</v>
      </c>
      <c r="J17" s="7">
        <v>51380.31</v>
      </c>
      <c r="K17" s="7">
        <v>1521101.12</v>
      </c>
      <c r="L17" s="7">
        <f t="shared" si="2"/>
        <v>63688.59</v>
      </c>
      <c r="M17" s="7">
        <f t="shared" si="3"/>
        <v>-19042.299999999814</v>
      </c>
      <c r="N17" s="7">
        <v>4806763.32</v>
      </c>
      <c r="O17" s="7">
        <v>8373561.3</v>
      </c>
      <c r="P17" s="7">
        <f t="shared" si="4"/>
        <v>4755383.010000001</v>
      </c>
      <c r="Q17" s="7">
        <f t="shared" si="5"/>
        <v>6852460.18</v>
      </c>
      <c r="R17" s="7">
        <v>4819490.76</v>
      </c>
      <c r="S17" s="7">
        <v>8374139.72</v>
      </c>
      <c r="T17" s="7">
        <f t="shared" si="6"/>
        <v>12727.439999999478</v>
      </c>
      <c r="U17" s="7">
        <f t="shared" si="7"/>
        <v>578.4199999999255</v>
      </c>
      <c r="V17" s="7">
        <v>4859167.76</v>
      </c>
      <c r="W17" s="7">
        <v>8391597.38</v>
      </c>
      <c r="X17" s="7">
        <f t="shared" si="8"/>
        <v>39677</v>
      </c>
      <c r="Y17" s="7">
        <f t="shared" si="9"/>
        <v>17457.66000000108</v>
      </c>
      <c r="Z17" s="7">
        <v>4859558.76</v>
      </c>
      <c r="AA17" s="7">
        <v>8391950.15</v>
      </c>
      <c r="AB17" s="7">
        <f t="shared" si="10"/>
        <v>391</v>
      </c>
      <c r="AC17" s="7">
        <f t="shared" si="11"/>
        <v>352.76999999955297</v>
      </c>
      <c r="AD17" s="7">
        <v>4909754.26</v>
      </c>
      <c r="AE17" s="7">
        <v>0</v>
      </c>
      <c r="AF17" s="7">
        <f t="shared" si="12"/>
        <v>50195.5</v>
      </c>
      <c r="AG17" s="7">
        <f t="shared" si="13"/>
        <v>0</v>
      </c>
      <c r="AH17" s="7">
        <v>5186655.29</v>
      </c>
      <c r="AI17" s="7">
        <v>0</v>
      </c>
      <c r="AJ17" s="7">
        <f t="shared" si="14"/>
        <v>276901.03000000026</v>
      </c>
      <c r="AK17" s="7">
        <f t="shared" si="15"/>
        <v>0</v>
      </c>
      <c r="AL17" s="7">
        <v>5186234.29</v>
      </c>
      <c r="AM17" s="7">
        <v>0</v>
      </c>
      <c r="AN17" s="7">
        <f t="shared" si="16"/>
        <v>-421</v>
      </c>
      <c r="AO17" s="7">
        <f t="shared" si="17"/>
        <v>0</v>
      </c>
      <c r="AP17" s="7">
        <v>6091549.84</v>
      </c>
      <c r="AQ17" s="7">
        <v>0</v>
      </c>
      <c r="AR17" s="7">
        <f t="shared" si="18"/>
        <v>905315.5499999998</v>
      </c>
      <c r="AS17" s="7">
        <f t="shared" si="19"/>
        <v>0</v>
      </c>
      <c r="AT17" s="7">
        <v>12735885.73</v>
      </c>
      <c r="AU17" s="7">
        <v>0</v>
      </c>
      <c r="AV17" s="7">
        <f t="shared" si="20"/>
        <v>6644335.890000001</v>
      </c>
      <c r="AW17" s="7">
        <f t="shared" si="21"/>
        <v>0</v>
      </c>
      <c r="AX17" s="7">
        <f t="shared" si="22"/>
        <v>12735885.73</v>
      </c>
      <c r="AY17" s="7">
        <f t="shared" si="23"/>
        <v>8391950.15</v>
      </c>
      <c r="AZ17" s="8">
        <f t="shared" si="24"/>
        <v>-34.1078404132321</v>
      </c>
      <c r="BA17" s="8">
        <f t="shared" si="25"/>
        <v>100</v>
      </c>
      <c r="BB17" s="8">
        <f t="shared" si="26"/>
        <v>253.53323716012085</v>
      </c>
      <c r="BC17" s="7">
        <v>10254000</v>
      </c>
    </row>
    <row r="18" spans="1:55" ht="24.75" customHeight="1">
      <c r="A18" s="6" t="s">
        <v>37</v>
      </c>
      <c r="B18" s="7">
        <v>216102.69</v>
      </c>
      <c r="C18" s="7">
        <v>100000</v>
      </c>
      <c r="D18" s="7">
        <v>8683.62</v>
      </c>
      <c r="E18" s="7">
        <v>11330.64</v>
      </c>
      <c r="F18" s="7">
        <v>17148.51</v>
      </c>
      <c r="G18" s="7">
        <v>83216.69</v>
      </c>
      <c r="H18" s="7">
        <f t="shared" si="0"/>
        <v>8464.889999999998</v>
      </c>
      <c r="I18" s="7">
        <f t="shared" si="1"/>
        <v>71886.05</v>
      </c>
      <c r="J18" s="7">
        <v>82093.51</v>
      </c>
      <c r="K18" s="7">
        <v>91111.19</v>
      </c>
      <c r="L18" s="7">
        <f t="shared" si="2"/>
        <v>64945</v>
      </c>
      <c r="M18" s="7">
        <f t="shared" si="3"/>
        <v>7894.5</v>
      </c>
      <c r="N18" s="7">
        <v>92053.48</v>
      </c>
      <c r="O18" s="7">
        <v>100335.02</v>
      </c>
      <c r="P18" s="7">
        <f t="shared" si="4"/>
        <v>9959.970000000001</v>
      </c>
      <c r="Q18" s="7">
        <f t="shared" si="5"/>
        <v>9223.830000000002</v>
      </c>
      <c r="R18" s="7">
        <v>100950.77</v>
      </c>
      <c r="S18" s="7">
        <v>109704.77</v>
      </c>
      <c r="T18" s="7">
        <f t="shared" si="6"/>
        <v>8897.290000000008</v>
      </c>
      <c r="U18" s="7">
        <f t="shared" si="7"/>
        <v>9369.75</v>
      </c>
      <c r="V18" s="7">
        <v>108980.48</v>
      </c>
      <c r="W18" s="7">
        <v>139903.53</v>
      </c>
      <c r="X18" s="7">
        <f t="shared" si="8"/>
        <v>8029.709999999992</v>
      </c>
      <c r="Y18" s="7">
        <f t="shared" si="9"/>
        <v>30198.759999999995</v>
      </c>
      <c r="Z18" s="7">
        <v>118427.34</v>
      </c>
      <c r="AA18" s="7">
        <v>147798.03</v>
      </c>
      <c r="AB18" s="7">
        <f t="shared" si="10"/>
        <v>9446.86</v>
      </c>
      <c r="AC18" s="7">
        <f t="shared" si="11"/>
        <v>7894.5</v>
      </c>
      <c r="AD18" s="7">
        <v>126269.62</v>
      </c>
      <c r="AE18" s="7">
        <v>0</v>
      </c>
      <c r="AF18" s="7">
        <f t="shared" si="12"/>
        <v>7842.279999999999</v>
      </c>
      <c r="AG18" s="7">
        <f t="shared" si="13"/>
        <v>0</v>
      </c>
      <c r="AH18" s="7">
        <v>150465.06</v>
      </c>
      <c r="AI18" s="7">
        <v>0</v>
      </c>
      <c r="AJ18" s="7">
        <f t="shared" si="14"/>
        <v>24195.440000000002</v>
      </c>
      <c r="AK18" s="7">
        <f t="shared" si="15"/>
        <v>0</v>
      </c>
      <c r="AL18" s="7">
        <v>176040.91</v>
      </c>
      <c r="AM18" s="7">
        <v>0</v>
      </c>
      <c r="AN18" s="7">
        <f t="shared" si="16"/>
        <v>25575.850000000006</v>
      </c>
      <c r="AO18" s="7">
        <f t="shared" si="17"/>
        <v>0</v>
      </c>
      <c r="AP18" s="7">
        <v>193423.19</v>
      </c>
      <c r="AQ18" s="7">
        <v>0</v>
      </c>
      <c r="AR18" s="7">
        <f t="shared" si="18"/>
        <v>17382.28</v>
      </c>
      <c r="AS18" s="7">
        <f t="shared" si="19"/>
        <v>0</v>
      </c>
      <c r="AT18" s="7">
        <v>216102.69</v>
      </c>
      <c r="AU18" s="7">
        <v>0</v>
      </c>
      <c r="AV18" s="7">
        <f t="shared" si="20"/>
        <v>22679.5</v>
      </c>
      <c r="AW18" s="7">
        <f t="shared" si="21"/>
        <v>0</v>
      </c>
      <c r="AX18" s="7">
        <f t="shared" si="22"/>
        <v>216102.69</v>
      </c>
      <c r="AY18" s="7">
        <f t="shared" si="23"/>
        <v>147798.03</v>
      </c>
      <c r="AZ18" s="8">
        <f t="shared" si="24"/>
        <v>-31.607501044989306</v>
      </c>
      <c r="BA18" s="8">
        <f t="shared" si="25"/>
        <v>100</v>
      </c>
      <c r="BB18" s="8">
        <f t="shared" si="26"/>
        <v>147.79803</v>
      </c>
      <c r="BC18" s="7">
        <v>350000</v>
      </c>
    </row>
    <row r="19" spans="1:55" ht="24.75" customHeight="1">
      <c r="A19" s="3" t="s">
        <v>38</v>
      </c>
      <c r="B19" s="4">
        <v>190339600</v>
      </c>
      <c r="C19" s="4">
        <v>245188000</v>
      </c>
      <c r="D19" s="4">
        <v>12390000</v>
      </c>
      <c r="E19" s="4">
        <v>21100000</v>
      </c>
      <c r="F19" s="4">
        <v>26200000</v>
      </c>
      <c r="G19" s="4">
        <v>44200000</v>
      </c>
      <c r="H19" s="4">
        <f t="shared" si="0"/>
        <v>13810000</v>
      </c>
      <c r="I19" s="4">
        <f t="shared" si="1"/>
        <v>23100000</v>
      </c>
      <c r="J19" s="4">
        <v>39882200</v>
      </c>
      <c r="K19" s="4">
        <v>68426000</v>
      </c>
      <c r="L19" s="4">
        <f t="shared" si="2"/>
        <v>13682200</v>
      </c>
      <c r="M19" s="4">
        <f t="shared" si="3"/>
        <v>24226000</v>
      </c>
      <c r="N19" s="4">
        <v>54239100</v>
      </c>
      <c r="O19" s="4">
        <v>94214700</v>
      </c>
      <c r="P19" s="4">
        <f t="shared" si="4"/>
        <v>14356900</v>
      </c>
      <c r="Q19" s="4">
        <f t="shared" si="5"/>
        <v>25788700</v>
      </c>
      <c r="R19" s="4">
        <v>68352100</v>
      </c>
      <c r="S19" s="4">
        <v>116367700</v>
      </c>
      <c r="T19" s="4">
        <f t="shared" si="6"/>
        <v>14113000</v>
      </c>
      <c r="U19" s="4">
        <f t="shared" si="7"/>
        <v>22153000</v>
      </c>
      <c r="V19" s="4">
        <v>83008200</v>
      </c>
      <c r="W19" s="4">
        <v>131167700</v>
      </c>
      <c r="X19" s="4">
        <f t="shared" si="8"/>
        <v>14656100</v>
      </c>
      <c r="Y19" s="4">
        <f t="shared" si="9"/>
        <v>14800000</v>
      </c>
      <c r="Z19" s="4">
        <v>99008200</v>
      </c>
      <c r="AA19" s="4">
        <v>156967700</v>
      </c>
      <c r="AB19" s="4">
        <f t="shared" si="10"/>
        <v>16000000</v>
      </c>
      <c r="AC19" s="4">
        <f t="shared" si="11"/>
        <v>25800000</v>
      </c>
      <c r="AD19" s="4">
        <v>116508200</v>
      </c>
      <c r="AE19" s="4">
        <v>0</v>
      </c>
      <c r="AF19" s="4">
        <f t="shared" si="12"/>
        <v>17500000</v>
      </c>
      <c r="AG19" s="4">
        <f t="shared" si="13"/>
        <v>0</v>
      </c>
      <c r="AH19" s="4">
        <v>132222300</v>
      </c>
      <c r="AI19" s="4">
        <v>0</v>
      </c>
      <c r="AJ19" s="4">
        <f t="shared" si="14"/>
        <v>15714100</v>
      </c>
      <c r="AK19" s="4">
        <f t="shared" si="15"/>
        <v>0</v>
      </c>
      <c r="AL19" s="4">
        <v>148898800</v>
      </c>
      <c r="AM19" s="4">
        <v>0</v>
      </c>
      <c r="AN19" s="4">
        <f t="shared" si="16"/>
        <v>16676500</v>
      </c>
      <c r="AO19" s="4">
        <f t="shared" si="17"/>
        <v>0</v>
      </c>
      <c r="AP19" s="4">
        <v>166239600</v>
      </c>
      <c r="AQ19" s="4">
        <v>0</v>
      </c>
      <c r="AR19" s="4">
        <f t="shared" si="18"/>
        <v>17340800</v>
      </c>
      <c r="AS19" s="4">
        <f t="shared" si="19"/>
        <v>0</v>
      </c>
      <c r="AT19" s="4">
        <v>190339600</v>
      </c>
      <c r="AU19" s="4">
        <v>0</v>
      </c>
      <c r="AV19" s="4">
        <f t="shared" si="20"/>
        <v>24100000</v>
      </c>
      <c r="AW19" s="4">
        <f t="shared" si="21"/>
        <v>0</v>
      </c>
      <c r="AX19" s="4">
        <f t="shared" si="22"/>
        <v>190339600</v>
      </c>
      <c r="AY19" s="4">
        <f t="shared" si="23"/>
        <v>156967700</v>
      </c>
      <c r="AZ19" s="5">
        <f t="shared" si="24"/>
        <v>-17.532820285426677</v>
      </c>
      <c r="BA19" s="5">
        <f t="shared" si="25"/>
        <v>100</v>
      </c>
      <c r="BB19" s="5">
        <f t="shared" si="26"/>
        <v>64.01932394733836</v>
      </c>
      <c r="BC19" s="4">
        <v>262188000</v>
      </c>
    </row>
    <row r="20" spans="1:55" ht="24.75" customHeight="1">
      <c r="A20" s="6" t="s">
        <v>39</v>
      </c>
      <c r="B20" s="7">
        <v>187913000</v>
      </c>
      <c r="C20" s="7">
        <v>245188000</v>
      </c>
      <c r="D20" s="7">
        <v>12390000</v>
      </c>
      <c r="E20" s="7">
        <v>21100000</v>
      </c>
      <c r="F20" s="7">
        <v>26200000</v>
      </c>
      <c r="G20" s="7">
        <v>44200000</v>
      </c>
      <c r="H20" s="7">
        <f t="shared" si="0"/>
        <v>13810000</v>
      </c>
      <c r="I20" s="7">
        <f t="shared" si="1"/>
        <v>23100000</v>
      </c>
      <c r="J20" s="7">
        <v>39800000</v>
      </c>
      <c r="K20" s="7">
        <v>68300000</v>
      </c>
      <c r="L20" s="7">
        <f t="shared" si="2"/>
        <v>13600000</v>
      </c>
      <c r="M20" s="7">
        <f t="shared" si="3"/>
        <v>24100000</v>
      </c>
      <c r="N20" s="7">
        <v>54100000</v>
      </c>
      <c r="O20" s="7">
        <v>94000000</v>
      </c>
      <c r="P20" s="7">
        <f t="shared" si="4"/>
        <v>14300000</v>
      </c>
      <c r="Q20" s="7">
        <f t="shared" si="5"/>
        <v>25700000</v>
      </c>
      <c r="R20" s="7">
        <v>68213000</v>
      </c>
      <c r="S20" s="7">
        <v>116153000</v>
      </c>
      <c r="T20" s="7">
        <f t="shared" si="6"/>
        <v>14113000</v>
      </c>
      <c r="U20" s="7">
        <f t="shared" si="7"/>
        <v>22153000</v>
      </c>
      <c r="V20" s="7">
        <v>82813000</v>
      </c>
      <c r="W20" s="7">
        <v>130953000</v>
      </c>
      <c r="X20" s="7">
        <f t="shared" si="8"/>
        <v>14600000</v>
      </c>
      <c r="Y20" s="7">
        <f t="shared" si="9"/>
        <v>14800000</v>
      </c>
      <c r="Z20" s="7">
        <v>98813000</v>
      </c>
      <c r="AA20" s="7">
        <v>156753000</v>
      </c>
      <c r="AB20" s="7">
        <f t="shared" si="10"/>
        <v>16000000</v>
      </c>
      <c r="AC20" s="7">
        <f t="shared" si="11"/>
        <v>25800000</v>
      </c>
      <c r="AD20" s="7">
        <v>116313000</v>
      </c>
      <c r="AE20" s="7">
        <v>0</v>
      </c>
      <c r="AF20" s="7">
        <f t="shared" si="12"/>
        <v>17500000</v>
      </c>
      <c r="AG20" s="7">
        <f t="shared" si="13"/>
        <v>0</v>
      </c>
      <c r="AH20" s="7">
        <v>131913000</v>
      </c>
      <c r="AI20" s="7">
        <v>0</v>
      </c>
      <c r="AJ20" s="7">
        <f t="shared" si="14"/>
        <v>15600000</v>
      </c>
      <c r="AK20" s="7">
        <f t="shared" si="15"/>
        <v>0</v>
      </c>
      <c r="AL20" s="7">
        <v>148513000</v>
      </c>
      <c r="AM20" s="7">
        <v>0</v>
      </c>
      <c r="AN20" s="7">
        <f t="shared" si="16"/>
        <v>16600000</v>
      </c>
      <c r="AO20" s="7">
        <f t="shared" si="17"/>
        <v>0</v>
      </c>
      <c r="AP20" s="7">
        <v>165813000</v>
      </c>
      <c r="AQ20" s="7">
        <v>0</v>
      </c>
      <c r="AR20" s="7">
        <f t="shared" si="18"/>
        <v>17300000</v>
      </c>
      <c r="AS20" s="7">
        <f t="shared" si="19"/>
        <v>0</v>
      </c>
      <c r="AT20" s="7">
        <v>187913000</v>
      </c>
      <c r="AU20" s="7">
        <v>0</v>
      </c>
      <c r="AV20" s="7">
        <f t="shared" si="20"/>
        <v>22100000</v>
      </c>
      <c r="AW20" s="7">
        <f t="shared" si="21"/>
        <v>0</v>
      </c>
      <c r="AX20" s="7">
        <f t="shared" si="22"/>
        <v>187913000</v>
      </c>
      <c r="AY20" s="7">
        <f t="shared" si="23"/>
        <v>156753000</v>
      </c>
      <c r="AZ20" s="8">
        <f t="shared" si="24"/>
        <v>-16.582141735803273</v>
      </c>
      <c r="BA20" s="8">
        <f t="shared" si="25"/>
        <v>100</v>
      </c>
      <c r="BB20" s="8">
        <f t="shared" si="26"/>
        <v>63.931758487364796</v>
      </c>
      <c r="BC20" s="7">
        <v>262188000</v>
      </c>
    </row>
    <row r="21" spans="1:55" ht="24.75" customHeight="1">
      <c r="A21" s="6" t="s">
        <v>40</v>
      </c>
      <c r="B21" s="7">
        <v>2000000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f t="shared" si="0"/>
        <v>0</v>
      </c>
      <c r="I21" s="7">
        <f t="shared" si="1"/>
        <v>0</v>
      </c>
      <c r="J21" s="7">
        <v>0</v>
      </c>
      <c r="K21" s="7">
        <v>0</v>
      </c>
      <c r="L21" s="7">
        <f t="shared" si="2"/>
        <v>0</v>
      </c>
      <c r="M21" s="7">
        <f t="shared" si="3"/>
        <v>0</v>
      </c>
      <c r="N21" s="7">
        <v>0</v>
      </c>
      <c r="O21" s="7">
        <v>0</v>
      </c>
      <c r="P21" s="7">
        <f t="shared" si="4"/>
        <v>0</v>
      </c>
      <c r="Q21" s="7">
        <f t="shared" si="5"/>
        <v>0</v>
      </c>
      <c r="R21" s="7">
        <v>0</v>
      </c>
      <c r="S21" s="7">
        <v>0</v>
      </c>
      <c r="T21" s="7">
        <f t="shared" si="6"/>
        <v>0</v>
      </c>
      <c r="U21" s="7">
        <f t="shared" si="7"/>
        <v>0</v>
      </c>
      <c r="V21" s="7">
        <v>0</v>
      </c>
      <c r="W21" s="7">
        <v>0</v>
      </c>
      <c r="X21" s="7">
        <f t="shared" si="8"/>
        <v>0</v>
      </c>
      <c r="Y21" s="7">
        <f t="shared" si="9"/>
        <v>0</v>
      </c>
      <c r="Z21" s="7">
        <v>0</v>
      </c>
      <c r="AA21" s="7">
        <v>0</v>
      </c>
      <c r="AB21" s="7">
        <f t="shared" si="10"/>
        <v>0</v>
      </c>
      <c r="AC21" s="7">
        <f t="shared" si="11"/>
        <v>0</v>
      </c>
      <c r="AD21" s="7">
        <v>0</v>
      </c>
      <c r="AE21" s="7">
        <v>0</v>
      </c>
      <c r="AF21" s="7">
        <f t="shared" si="12"/>
        <v>0</v>
      </c>
      <c r="AG21" s="7">
        <f t="shared" si="13"/>
        <v>0</v>
      </c>
      <c r="AH21" s="7">
        <v>0</v>
      </c>
      <c r="AI21" s="7">
        <v>0</v>
      </c>
      <c r="AJ21" s="7">
        <f t="shared" si="14"/>
        <v>0</v>
      </c>
      <c r="AK21" s="7">
        <f t="shared" si="15"/>
        <v>0</v>
      </c>
      <c r="AL21" s="7">
        <v>0</v>
      </c>
      <c r="AM21" s="7">
        <v>0</v>
      </c>
      <c r="AN21" s="7">
        <f t="shared" si="16"/>
        <v>0</v>
      </c>
      <c r="AO21" s="7">
        <f t="shared" si="17"/>
        <v>0</v>
      </c>
      <c r="AP21" s="7">
        <v>0</v>
      </c>
      <c r="AQ21" s="7">
        <v>0</v>
      </c>
      <c r="AR21" s="7">
        <f t="shared" si="18"/>
        <v>0</v>
      </c>
      <c r="AS21" s="7">
        <f t="shared" si="19"/>
        <v>0</v>
      </c>
      <c r="AT21" s="7">
        <v>2000000</v>
      </c>
      <c r="AU21" s="7">
        <v>0</v>
      </c>
      <c r="AV21" s="7">
        <f t="shared" si="20"/>
        <v>2000000</v>
      </c>
      <c r="AW21" s="7">
        <f t="shared" si="21"/>
        <v>0</v>
      </c>
      <c r="AX21" s="7">
        <f t="shared" si="22"/>
        <v>2000000</v>
      </c>
      <c r="AY21" s="7">
        <f t="shared" si="23"/>
        <v>0</v>
      </c>
      <c r="AZ21" s="8">
        <f t="shared" si="24"/>
        <v>0</v>
      </c>
      <c r="BA21" s="8">
        <f t="shared" si="25"/>
        <v>100</v>
      </c>
      <c r="BB21" s="8">
        <f t="shared" si="26"/>
        <v>0</v>
      </c>
      <c r="BC21" s="7">
        <v>0</v>
      </c>
    </row>
    <row r="22" spans="1:55" ht="24.75" customHeight="1">
      <c r="A22" s="6" t="s">
        <v>41</v>
      </c>
      <c r="B22" s="7">
        <v>426600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f t="shared" si="0"/>
        <v>0</v>
      </c>
      <c r="I22" s="7">
        <f t="shared" si="1"/>
        <v>0</v>
      </c>
      <c r="J22" s="7">
        <v>82200</v>
      </c>
      <c r="K22" s="7">
        <v>126000</v>
      </c>
      <c r="L22" s="7">
        <f t="shared" si="2"/>
        <v>82200</v>
      </c>
      <c r="M22" s="7">
        <f t="shared" si="3"/>
        <v>126000</v>
      </c>
      <c r="N22" s="7">
        <v>139100</v>
      </c>
      <c r="O22" s="7">
        <v>214700</v>
      </c>
      <c r="P22" s="7">
        <f t="shared" si="4"/>
        <v>56900</v>
      </c>
      <c r="Q22" s="7">
        <f t="shared" si="5"/>
        <v>88700</v>
      </c>
      <c r="R22" s="7">
        <v>139100</v>
      </c>
      <c r="S22" s="7">
        <v>214700</v>
      </c>
      <c r="T22" s="7">
        <f t="shared" si="6"/>
        <v>0</v>
      </c>
      <c r="U22" s="7">
        <f t="shared" si="7"/>
        <v>0</v>
      </c>
      <c r="V22" s="7">
        <v>195200</v>
      </c>
      <c r="W22" s="7">
        <v>214700</v>
      </c>
      <c r="X22" s="7">
        <f t="shared" si="8"/>
        <v>56100</v>
      </c>
      <c r="Y22" s="7">
        <f t="shared" si="9"/>
        <v>0</v>
      </c>
      <c r="Z22" s="7">
        <v>195200</v>
      </c>
      <c r="AA22" s="7">
        <v>214700</v>
      </c>
      <c r="AB22" s="7">
        <f t="shared" si="10"/>
        <v>0</v>
      </c>
      <c r="AC22" s="7">
        <f t="shared" si="11"/>
        <v>0</v>
      </c>
      <c r="AD22" s="7">
        <v>195200</v>
      </c>
      <c r="AE22" s="7">
        <v>0</v>
      </c>
      <c r="AF22" s="7">
        <f t="shared" si="12"/>
        <v>0</v>
      </c>
      <c r="AG22" s="7">
        <f t="shared" si="13"/>
        <v>0</v>
      </c>
      <c r="AH22" s="7">
        <v>309300</v>
      </c>
      <c r="AI22" s="7">
        <v>0</v>
      </c>
      <c r="AJ22" s="7">
        <f t="shared" si="14"/>
        <v>114100</v>
      </c>
      <c r="AK22" s="7">
        <f t="shared" si="15"/>
        <v>0</v>
      </c>
      <c r="AL22" s="7">
        <v>385800</v>
      </c>
      <c r="AM22" s="7">
        <v>0</v>
      </c>
      <c r="AN22" s="7">
        <f t="shared" si="16"/>
        <v>76500</v>
      </c>
      <c r="AO22" s="7">
        <f t="shared" si="17"/>
        <v>0</v>
      </c>
      <c r="AP22" s="7">
        <v>426600</v>
      </c>
      <c r="AQ22" s="7">
        <v>0</v>
      </c>
      <c r="AR22" s="7">
        <f t="shared" si="18"/>
        <v>40800</v>
      </c>
      <c r="AS22" s="7">
        <f t="shared" si="19"/>
        <v>0</v>
      </c>
      <c r="AT22" s="7">
        <v>426600</v>
      </c>
      <c r="AU22" s="7">
        <v>0</v>
      </c>
      <c r="AV22" s="7">
        <f t="shared" si="20"/>
        <v>0</v>
      </c>
      <c r="AW22" s="7">
        <f t="shared" si="21"/>
        <v>0</v>
      </c>
      <c r="AX22" s="7">
        <f t="shared" si="22"/>
        <v>426600</v>
      </c>
      <c r="AY22" s="7">
        <f t="shared" si="23"/>
        <v>214700</v>
      </c>
      <c r="AZ22" s="8">
        <f t="shared" si="24"/>
        <v>-49.67182372245663</v>
      </c>
      <c r="BA22" s="8">
        <f t="shared" si="25"/>
        <v>100</v>
      </c>
      <c r="BB22" s="8">
        <f t="shared" si="26"/>
        <v>0</v>
      </c>
      <c r="BC22" s="7">
        <v>0</v>
      </c>
    </row>
    <row r="23" spans="1:55" ht="24.75" customHeight="1">
      <c r="A23" s="3" t="s">
        <v>42</v>
      </c>
      <c r="B23" s="4">
        <v>4754156.82</v>
      </c>
      <c r="C23" s="4">
        <v>2052000</v>
      </c>
      <c r="D23" s="4">
        <v>58924.07</v>
      </c>
      <c r="E23" s="4">
        <v>614617.25</v>
      </c>
      <c r="F23" s="4">
        <v>95885.87</v>
      </c>
      <c r="G23" s="4">
        <v>693562.17</v>
      </c>
      <c r="H23" s="4">
        <f t="shared" si="0"/>
        <v>36961.799999999996</v>
      </c>
      <c r="I23" s="4">
        <f t="shared" si="1"/>
        <v>78944.92000000004</v>
      </c>
      <c r="J23" s="4">
        <v>380584.99</v>
      </c>
      <c r="K23" s="4">
        <v>1142625.51</v>
      </c>
      <c r="L23" s="4">
        <f t="shared" si="2"/>
        <v>284699.12</v>
      </c>
      <c r="M23" s="4">
        <f t="shared" si="3"/>
        <v>449063.33999999997</v>
      </c>
      <c r="N23" s="4">
        <v>559211.39</v>
      </c>
      <c r="O23" s="4">
        <v>3044037.25</v>
      </c>
      <c r="P23" s="4">
        <f t="shared" si="4"/>
        <v>178626.40000000002</v>
      </c>
      <c r="Q23" s="4">
        <f t="shared" si="5"/>
        <v>1901411.74</v>
      </c>
      <c r="R23" s="4">
        <v>720841.5900000001</v>
      </c>
      <c r="S23" s="4">
        <v>3317310.52</v>
      </c>
      <c r="T23" s="4">
        <f t="shared" si="6"/>
        <v>161630.20000000007</v>
      </c>
      <c r="U23" s="4">
        <f t="shared" si="7"/>
        <v>273273.27</v>
      </c>
      <c r="V23" s="4">
        <v>818028.08</v>
      </c>
      <c r="W23" s="4">
        <v>3368148.47</v>
      </c>
      <c r="X23" s="4">
        <f t="shared" si="8"/>
        <v>97186.48999999987</v>
      </c>
      <c r="Y23" s="4">
        <f t="shared" si="9"/>
        <v>50837.950000000186</v>
      </c>
      <c r="Z23" s="4">
        <v>859395.78</v>
      </c>
      <c r="AA23" s="4">
        <v>3504016.59</v>
      </c>
      <c r="AB23" s="4">
        <f t="shared" si="10"/>
        <v>41367.70000000007</v>
      </c>
      <c r="AC23" s="4">
        <f t="shared" si="11"/>
        <v>135868.11999999965</v>
      </c>
      <c r="AD23" s="4">
        <v>957166.1000000001</v>
      </c>
      <c r="AE23" s="4">
        <v>0</v>
      </c>
      <c r="AF23" s="4">
        <f t="shared" si="12"/>
        <v>97770.32000000007</v>
      </c>
      <c r="AG23" s="4">
        <f t="shared" si="13"/>
        <v>0</v>
      </c>
      <c r="AH23" s="4">
        <v>1040486.25</v>
      </c>
      <c r="AI23" s="4">
        <v>0</v>
      </c>
      <c r="AJ23" s="4">
        <f t="shared" si="14"/>
        <v>83320.1499999999</v>
      </c>
      <c r="AK23" s="4">
        <f t="shared" si="15"/>
        <v>0</v>
      </c>
      <c r="AL23" s="4">
        <v>2642025.73</v>
      </c>
      <c r="AM23" s="4">
        <v>0</v>
      </c>
      <c r="AN23" s="4">
        <f t="shared" si="16"/>
        <v>1601539.48</v>
      </c>
      <c r="AO23" s="4">
        <f t="shared" si="17"/>
        <v>0</v>
      </c>
      <c r="AP23" s="4">
        <v>2992136.8</v>
      </c>
      <c r="AQ23" s="4">
        <v>0</v>
      </c>
      <c r="AR23" s="4">
        <f t="shared" si="18"/>
        <v>350111.06999999983</v>
      </c>
      <c r="AS23" s="4">
        <f t="shared" si="19"/>
        <v>0</v>
      </c>
      <c r="AT23" s="4">
        <v>4754156.82</v>
      </c>
      <c r="AU23" s="4">
        <v>0</v>
      </c>
      <c r="AV23" s="4">
        <f t="shared" si="20"/>
        <v>1762020.0200000005</v>
      </c>
      <c r="AW23" s="4">
        <f t="shared" si="21"/>
        <v>0</v>
      </c>
      <c r="AX23" s="4">
        <f t="shared" si="22"/>
        <v>4754156.82</v>
      </c>
      <c r="AY23" s="4">
        <f t="shared" si="23"/>
        <v>3504016.59</v>
      </c>
      <c r="AZ23" s="5">
        <f t="shared" si="24"/>
        <v>-26.295729765178432</v>
      </c>
      <c r="BA23" s="5">
        <f t="shared" si="25"/>
        <v>100</v>
      </c>
      <c r="BB23" s="5">
        <f t="shared" si="26"/>
        <v>170.76104239766082</v>
      </c>
      <c r="BC23" s="4">
        <v>1981000</v>
      </c>
    </row>
    <row r="24" spans="1:55" ht="24.75" customHeight="1">
      <c r="A24" s="6" t="s">
        <v>43</v>
      </c>
      <c r="B24" s="7">
        <v>106448.92</v>
      </c>
      <c r="C24" s="7">
        <v>0</v>
      </c>
      <c r="D24" s="7">
        <v>24640.27</v>
      </c>
      <c r="E24" s="7">
        <v>0</v>
      </c>
      <c r="F24" s="7">
        <v>40664.4</v>
      </c>
      <c r="G24" s="7">
        <v>0</v>
      </c>
      <c r="H24" s="7">
        <f t="shared" si="0"/>
        <v>16024.130000000001</v>
      </c>
      <c r="I24" s="7">
        <f t="shared" si="1"/>
        <v>0</v>
      </c>
      <c r="J24" s="7">
        <v>59141.1</v>
      </c>
      <c r="K24" s="7">
        <v>0</v>
      </c>
      <c r="L24" s="7">
        <f t="shared" si="2"/>
        <v>18476.699999999997</v>
      </c>
      <c r="M24" s="7">
        <f t="shared" si="3"/>
        <v>0</v>
      </c>
      <c r="N24" s="7">
        <v>97843.24</v>
      </c>
      <c r="O24" s="7">
        <v>392</v>
      </c>
      <c r="P24" s="7">
        <f t="shared" si="4"/>
        <v>38702.14000000001</v>
      </c>
      <c r="Q24" s="7">
        <f t="shared" si="5"/>
        <v>392</v>
      </c>
      <c r="R24" s="7">
        <v>104354.21</v>
      </c>
      <c r="S24" s="7">
        <v>784</v>
      </c>
      <c r="T24" s="7">
        <f t="shared" si="6"/>
        <v>6510.970000000001</v>
      </c>
      <c r="U24" s="7">
        <f t="shared" si="7"/>
        <v>392</v>
      </c>
      <c r="V24" s="7">
        <v>104354.21</v>
      </c>
      <c r="W24" s="7">
        <v>1176</v>
      </c>
      <c r="X24" s="7">
        <f t="shared" si="8"/>
        <v>0</v>
      </c>
      <c r="Y24" s="7">
        <f t="shared" si="9"/>
        <v>392</v>
      </c>
      <c r="Z24" s="7">
        <v>104354.21</v>
      </c>
      <c r="AA24" s="7">
        <v>1568</v>
      </c>
      <c r="AB24" s="7">
        <f t="shared" si="10"/>
        <v>0</v>
      </c>
      <c r="AC24" s="7">
        <f t="shared" si="11"/>
        <v>392</v>
      </c>
      <c r="AD24" s="7">
        <v>104354.21</v>
      </c>
      <c r="AE24" s="7">
        <v>0</v>
      </c>
      <c r="AF24" s="7">
        <f t="shared" si="12"/>
        <v>0</v>
      </c>
      <c r="AG24" s="7">
        <f t="shared" si="13"/>
        <v>0</v>
      </c>
      <c r="AH24" s="7">
        <v>104354.21</v>
      </c>
      <c r="AI24" s="7">
        <v>0</v>
      </c>
      <c r="AJ24" s="7">
        <f t="shared" si="14"/>
        <v>0</v>
      </c>
      <c r="AK24" s="7">
        <f t="shared" si="15"/>
        <v>0</v>
      </c>
      <c r="AL24" s="7">
        <v>106448.92</v>
      </c>
      <c r="AM24" s="7">
        <v>0</v>
      </c>
      <c r="AN24" s="7">
        <f t="shared" si="16"/>
        <v>2094.709999999992</v>
      </c>
      <c r="AO24" s="7">
        <f t="shared" si="17"/>
        <v>0</v>
      </c>
      <c r="AP24" s="7">
        <v>106448.92</v>
      </c>
      <c r="AQ24" s="7">
        <v>0</v>
      </c>
      <c r="AR24" s="7">
        <f t="shared" si="18"/>
        <v>0</v>
      </c>
      <c r="AS24" s="7">
        <f t="shared" si="19"/>
        <v>0</v>
      </c>
      <c r="AT24" s="7">
        <v>106448.92</v>
      </c>
      <c r="AU24" s="7">
        <v>0</v>
      </c>
      <c r="AV24" s="7">
        <f t="shared" si="20"/>
        <v>0</v>
      </c>
      <c r="AW24" s="7">
        <f t="shared" si="21"/>
        <v>0</v>
      </c>
      <c r="AX24" s="7">
        <f t="shared" si="22"/>
        <v>106448.92</v>
      </c>
      <c r="AY24" s="7">
        <f t="shared" si="23"/>
        <v>1568</v>
      </c>
      <c r="AZ24" s="8">
        <f t="shared" si="24"/>
        <v>-98.52699304041789</v>
      </c>
      <c r="BA24" s="8">
        <f t="shared" si="25"/>
        <v>100</v>
      </c>
      <c r="BB24" s="8">
        <f t="shared" si="26"/>
        <v>0</v>
      </c>
      <c r="BC24" s="7">
        <v>0</v>
      </c>
    </row>
    <row r="25" spans="1:55" ht="24.75" customHeight="1">
      <c r="A25" s="6" t="s">
        <v>44</v>
      </c>
      <c r="B25" s="7">
        <v>927211.5</v>
      </c>
      <c r="C25" s="7">
        <v>85000</v>
      </c>
      <c r="D25" s="7">
        <v>26375.95</v>
      </c>
      <c r="E25" s="7">
        <v>45897.62</v>
      </c>
      <c r="F25" s="7">
        <v>35800.12</v>
      </c>
      <c r="G25" s="7">
        <v>105907.02</v>
      </c>
      <c r="H25" s="7">
        <f t="shared" si="0"/>
        <v>9424.170000000002</v>
      </c>
      <c r="I25" s="7">
        <f t="shared" si="1"/>
        <v>60009.4</v>
      </c>
      <c r="J25" s="7">
        <v>281173.15</v>
      </c>
      <c r="K25" s="7">
        <v>203547.41</v>
      </c>
      <c r="L25" s="7">
        <f t="shared" si="2"/>
        <v>245373.03000000003</v>
      </c>
      <c r="M25" s="7">
        <f t="shared" si="3"/>
        <v>97640.39</v>
      </c>
      <c r="N25" s="7">
        <v>402910.94</v>
      </c>
      <c r="O25" s="7">
        <v>499136.74</v>
      </c>
      <c r="P25" s="7">
        <f t="shared" si="4"/>
        <v>121737.78999999998</v>
      </c>
      <c r="Q25" s="7">
        <f t="shared" si="5"/>
        <v>295589.32999999996</v>
      </c>
      <c r="R25" s="7">
        <v>417274.64</v>
      </c>
      <c r="S25" s="7">
        <v>603765.88</v>
      </c>
      <c r="T25" s="7">
        <f t="shared" si="6"/>
        <v>14363.700000000012</v>
      </c>
      <c r="U25" s="7">
        <f t="shared" si="7"/>
        <v>104629.14000000001</v>
      </c>
      <c r="V25" s="7">
        <v>424603.73</v>
      </c>
      <c r="W25" s="7">
        <v>643148.31</v>
      </c>
      <c r="X25" s="7">
        <f t="shared" si="8"/>
        <v>7329.089999999967</v>
      </c>
      <c r="Y25" s="7">
        <f t="shared" si="9"/>
        <v>39382.43000000005</v>
      </c>
      <c r="Z25" s="7">
        <v>452701.59</v>
      </c>
      <c r="AA25" s="7">
        <v>774319.13</v>
      </c>
      <c r="AB25" s="7">
        <f t="shared" si="10"/>
        <v>28097.860000000044</v>
      </c>
      <c r="AC25" s="7">
        <f t="shared" si="11"/>
        <v>131170.81999999995</v>
      </c>
      <c r="AD25" s="7">
        <v>519954.96</v>
      </c>
      <c r="AE25" s="7">
        <v>0</v>
      </c>
      <c r="AF25" s="7">
        <f t="shared" si="12"/>
        <v>67253.37</v>
      </c>
      <c r="AG25" s="7">
        <f t="shared" si="13"/>
        <v>0</v>
      </c>
      <c r="AH25" s="7">
        <v>575100.6</v>
      </c>
      <c r="AI25" s="7">
        <v>0</v>
      </c>
      <c r="AJ25" s="7">
        <f t="shared" si="14"/>
        <v>55145.639999999956</v>
      </c>
      <c r="AK25" s="7">
        <f t="shared" si="15"/>
        <v>0</v>
      </c>
      <c r="AL25" s="7">
        <v>688584.86</v>
      </c>
      <c r="AM25" s="7">
        <v>0</v>
      </c>
      <c r="AN25" s="7">
        <f t="shared" si="16"/>
        <v>113484.26000000001</v>
      </c>
      <c r="AO25" s="7">
        <f t="shared" si="17"/>
        <v>0</v>
      </c>
      <c r="AP25" s="7">
        <v>897421.37</v>
      </c>
      <c r="AQ25" s="7">
        <v>0</v>
      </c>
      <c r="AR25" s="7">
        <f t="shared" si="18"/>
        <v>208836.51</v>
      </c>
      <c r="AS25" s="7">
        <f t="shared" si="19"/>
        <v>0</v>
      </c>
      <c r="AT25" s="7">
        <v>927211.5</v>
      </c>
      <c r="AU25" s="7">
        <v>0</v>
      </c>
      <c r="AV25" s="7">
        <f t="shared" si="20"/>
        <v>29790.130000000005</v>
      </c>
      <c r="AW25" s="7">
        <f t="shared" si="21"/>
        <v>0</v>
      </c>
      <c r="AX25" s="7">
        <f t="shared" si="22"/>
        <v>927211.5</v>
      </c>
      <c r="AY25" s="7">
        <f t="shared" si="23"/>
        <v>774319.13</v>
      </c>
      <c r="AZ25" s="8">
        <f t="shared" si="24"/>
        <v>-16.489481633909847</v>
      </c>
      <c r="BA25" s="8">
        <f t="shared" si="25"/>
        <v>100</v>
      </c>
      <c r="BB25" s="8">
        <f t="shared" si="26"/>
        <v>910.9636823529412</v>
      </c>
      <c r="BC25" s="7">
        <v>0</v>
      </c>
    </row>
    <row r="26" spans="1:55" ht="24.75" customHeight="1">
      <c r="A26" s="6" t="s">
        <v>45</v>
      </c>
      <c r="B26" s="7">
        <v>20980.8</v>
      </c>
      <c r="C26" s="7">
        <v>6000</v>
      </c>
      <c r="D26" s="7">
        <v>82</v>
      </c>
      <c r="E26" s="7">
        <v>311.75</v>
      </c>
      <c r="F26" s="7">
        <v>146</v>
      </c>
      <c r="G26" s="7">
        <v>649.25</v>
      </c>
      <c r="H26" s="7">
        <f t="shared" si="0"/>
        <v>64</v>
      </c>
      <c r="I26" s="7">
        <f t="shared" si="1"/>
        <v>337.5</v>
      </c>
      <c r="J26" s="7">
        <v>222.5</v>
      </c>
      <c r="K26" s="7">
        <v>310106.97</v>
      </c>
      <c r="L26" s="7">
        <f t="shared" si="2"/>
        <v>76.5</v>
      </c>
      <c r="M26" s="7">
        <f t="shared" si="3"/>
        <v>309457.72</v>
      </c>
      <c r="N26" s="7">
        <v>331</v>
      </c>
      <c r="O26" s="7">
        <v>310479.97</v>
      </c>
      <c r="P26" s="7">
        <f t="shared" si="4"/>
        <v>108.5</v>
      </c>
      <c r="Q26" s="7">
        <f t="shared" si="5"/>
        <v>373</v>
      </c>
      <c r="R26" s="7">
        <v>360</v>
      </c>
      <c r="S26" s="7">
        <v>323303.98</v>
      </c>
      <c r="T26" s="7">
        <f t="shared" si="6"/>
        <v>29</v>
      </c>
      <c r="U26" s="7">
        <f t="shared" si="7"/>
        <v>12824.01000000001</v>
      </c>
      <c r="V26" s="7">
        <v>497</v>
      </c>
      <c r="W26" s="7">
        <v>323923.23</v>
      </c>
      <c r="X26" s="7">
        <f t="shared" si="8"/>
        <v>137</v>
      </c>
      <c r="Y26" s="7">
        <f t="shared" si="9"/>
        <v>619.25</v>
      </c>
      <c r="Z26" s="7">
        <v>499</v>
      </c>
      <c r="AA26" s="7">
        <v>324237.23</v>
      </c>
      <c r="AB26" s="7">
        <f t="shared" si="10"/>
        <v>2</v>
      </c>
      <c r="AC26" s="7">
        <f t="shared" si="11"/>
        <v>314</v>
      </c>
      <c r="AD26" s="7">
        <v>537</v>
      </c>
      <c r="AE26" s="7">
        <v>0</v>
      </c>
      <c r="AF26" s="7">
        <f t="shared" si="12"/>
        <v>38</v>
      </c>
      <c r="AG26" s="7">
        <f t="shared" si="13"/>
        <v>0</v>
      </c>
      <c r="AH26" s="7">
        <v>620.5</v>
      </c>
      <c r="AI26" s="7">
        <v>0</v>
      </c>
      <c r="AJ26" s="7">
        <f t="shared" si="14"/>
        <v>83.5</v>
      </c>
      <c r="AK26" s="7">
        <f t="shared" si="15"/>
        <v>0</v>
      </c>
      <c r="AL26" s="7">
        <v>735.75</v>
      </c>
      <c r="AM26" s="7">
        <v>0</v>
      </c>
      <c r="AN26" s="7">
        <f t="shared" si="16"/>
        <v>115.25</v>
      </c>
      <c r="AO26" s="7">
        <f t="shared" si="17"/>
        <v>0</v>
      </c>
      <c r="AP26" s="7">
        <v>6088.5</v>
      </c>
      <c r="AQ26" s="7">
        <v>0</v>
      </c>
      <c r="AR26" s="7">
        <f t="shared" si="18"/>
        <v>5352.75</v>
      </c>
      <c r="AS26" s="7">
        <f t="shared" si="19"/>
        <v>0</v>
      </c>
      <c r="AT26" s="7">
        <v>20980.8</v>
      </c>
      <c r="AU26" s="7">
        <v>0</v>
      </c>
      <c r="AV26" s="7">
        <f t="shared" si="20"/>
        <v>14892.3</v>
      </c>
      <c r="AW26" s="7">
        <f t="shared" si="21"/>
        <v>0</v>
      </c>
      <c r="AX26" s="7">
        <f t="shared" si="22"/>
        <v>20980.8</v>
      </c>
      <c r="AY26" s="7">
        <f t="shared" si="23"/>
        <v>324237.23</v>
      </c>
      <c r="AZ26" s="8">
        <f t="shared" si="24"/>
        <v>1445.3997464348356</v>
      </c>
      <c r="BA26" s="8">
        <f t="shared" si="25"/>
        <v>100</v>
      </c>
      <c r="BB26" s="8">
        <f t="shared" si="26"/>
        <v>5403.953833333333</v>
      </c>
      <c r="BC26" s="7">
        <v>20000</v>
      </c>
    </row>
    <row r="27" spans="1:55" ht="24.75" customHeight="1">
      <c r="A27" s="6" t="s">
        <v>46</v>
      </c>
      <c r="B27" s="7">
        <v>3699515.6</v>
      </c>
      <c r="C27" s="7">
        <v>1961000</v>
      </c>
      <c r="D27" s="7">
        <v>7825.85</v>
      </c>
      <c r="E27" s="7">
        <v>568407.88</v>
      </c>
      <c r="F27" s="7">
        <v>19275.35</v>
      </c>
      <c r="G27" s="7">
        <v>587005.9</v>
      </c>
      <c r="H27" s="7">
        <f t="shared" si="0"/>
        <v>11449.499999999998</v>
      </c>
      <c r="I27" s="7">
        <f t="shared" si="1"/>
        <v>18598.02000000002</v>
      </c>
      <c r="J27" s="7">
        <v>40048.24</v>
      </c>
      <c r="K27" s="7">
        <v>628971.13</v>
      </c>
      <c r="L27" s="7">
        <f t="shared" si="2"/>
        <v>20772.89</v>
      </c>
      <c r="M27" s="7">
        <f t="shared" si="3"/>
        <v>41965.22999999998</v>
      </c>
      <c r="N27" s="7">
        <v>58126.21</v>
      </c>
      <c r="O27" s="7">
        <v>2234028.54</v>
      </c>
      <c r="P27" s="7">
        <f t="shared" si="4"/>
        <v>18077.97</v>
      </c>
      <c r="Q27" s="7">
        <f t="shared" si="5"/>
        <v>1605057.4100000001</v>
      </c>
      <c r="R27" s="7">
        <v>198852.74</v>
      </c>
      <c r="S27" s="7">
        <v>2389456.66</v>
      </c>
      <c r="T27" s="7">
        <f t="shared" si="6"/>
        <v>140726.53</v>
      </c>
      <c r="U27" s="7">
        <f t="shared" si="7"/>
        <v>155428.1200000001</v>
      </c>
      <c r="V27" s="7">
        <v>288573.14</v>
      </c>
      <c r="W27" s="7">
        <v>2399900.93</v>
      </c>
      <c r="X27" s="7">
        <f t="shared" si="8"/>
        <v>89720.40000000002</v>
      </c>
      <c r="Y27" s="7">
        <f t="shared" si="9"/>
        <v>10444.270000000019</v>
      </c>
      <c r="Z27" s="7">
        <v>301840.98</v>
      </c>
      <c r="AA27" s="7">
        <v>2403892.23</v>
      </c>
      <c r="AB27" s="7">
        <f t="shared" si="10"/>
        <v>13267.839999999967</v>
      </c>
      <c r="AC27" s="7">
        <f t="shared" si="11"/>
        <v>3991.2999999998137</v>
      </c>
      <c r="AD27" s="7">
        <v>332319.93</v>
      </c>
      <c r="AE27" s="7">
        <v>0</v>
      </c>
      <c r="AF27" s="7">
        <f t="shared" si="12"/>
        <v>30478.95000000001</v>
      </c>
      <c r="AG27" s="7">
        <f t="shared" si="13"/>
        <v>0</v>
      </c>
      <c r="AH27" s="7">
        <v>360410.94</v>
      </c>
      <c r="AI27" s="7">
        <v>0</v>
      </c>
      <c r="AJ27" s="7">
        <f t="shared" si="14"/>
        <v>28091.01000000001</v>
      </c>
      <c r="AK27" s="7">
        <f t="shared" si="15"/>
        <v>0</v>
      </c>
      <c r="AL27" s="7">
        <v>1846256.2</v>
      </c>
      <c r="AM27" s="7">
        <v>0</v>
      </c>
      <c r="AN27" s="7">
        <f t="shared" si="16"/>
        <v>1485845.26</v>
      </c>
      <c r="AO27" s="7">
        <f t="shared" si="17"/>
        <v>0</v>
      </c>
      <c r="AP27" s="7">
        <v>1982178.01</v>
      </c>
      <c r="AQ27" s="7">
        <v>0</v>
      </c>
      <c r="AR27" s="7">
        <f t="shared" si="18"/>
        <v>135921.81000000006</v>
      </c>
      <c r="AS27" s="7">
        <f t="shared" si="19"/>
        <v>0</v>
      </c>
      <c r="AT27" s="7">
        <v>3699515.6</v>
      </c>
      <c r="AU27" s="7">
        <v>0</v>
      </c>
      <c r="AV27" s="7">
        <f t="shared" si="20"/>
        <v>1717337.59</v>
      </c>
      <c r="AW27" s="7">
        <f t="shared" si="21"/>
        <v>0</v>
      </c>
      <c r="AX27" s="7">
        <f t="shared" si="22"/>
        <v>3699515.6</v>
      </c>
      <c r="AY27" s="7">
        <f t="shared" si="23"/>
        <v>2403892.23</v>
      </c>
      <c r="AZ27" s="8">
        <f t="shared" si="24"/>
        <v>-35.02143280595979</v>
      </c>
      <c r="BA27" s="8">
        <f t="shared" si="25"/>
        <v>100</v>
      </c>
      <c r="BB27" s="8">
        <f t="shared" si="26"/>
        <v>122.58501937786843</v>
      </c>
      <c r="BC27" s="7">
        <v>1961000</v>
      </c>
    </row>
  </sheetData>
  <sheetProtection/>
  <mergeCells count="32">
    <mergeCell ref="AX13:AY13"/>
    <mergeCell ref="AB13:AC13"/>
    <mergeCell ref="AD13:AE13"/>
    <mergeCell ref="AR13:AS13"/>
    <mergeCell ref="AP13:AQ13"/>
    <mergeCell ref="A13:A14"/>
    <mergeCell ref="B13:B14"/>
    <mergeCell ref="C13:C14"/>
    <mergeCell ref="D13:E13"/>
    <mergeCell ref="F13:G13"/>
    <mergeCell ref="L13:M13"/>
    <mergeCell ref="H13:I13"/>
    <mergeCell ref="J13:K13"/>
    <mergeCell ref="AZ13:AZ14"/>
    <mergeCell ref="B10:BC10"/>
    <mergeCell ref="AT13:AU13"/>
    <mergeCell ref="AV13:AW13"/>
    <mergeCell ref="AL13:AM13"/>
    <mergeCell ref="AN13:AO13"/>
    <mergeCell ref="B12:Q12"/>
    <mergeCell ref="BA13:BB13"/>
    <mergeCell ref="X13:Y13"/>
    <mergeCell ref="BC13:BC14"/>
    <mergeCell ref="N13:O13"/>
    <mergeCell ref="R13:S13"/>
    <mergeCell ref="Z13:AA13"/>
    <mergeCell ref="AF13:AG13"/>
    <mergeCell ref="AH13:AI13"/>
    <mergeCell ref="AJ13:AK13"/>
    <mergeCell ref="P13:Q13"/>
    <mergeCell ref="T13:U13"/>
    <mergeCell ref="V13:W13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horizontalDpi="600" verticalDpi="600" orientation="landscape" paperSize="9" scale="50" r:id="rId1"/>
  <headerFooter alignWithMargins="0">
    <oddFooter>&amp;Le-bütçe "" aşaması verilerinden üretilmiştir.  (24.05.2021 14:52:44)</oddFooter>
  </headerFooter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SEDAT</cp:lastModifiedBy>
  <cp:lastPrinted>2021-05-24T19:22:23Z</cp:lastPrinted>
  <dcterms:created xsi:type="dcterms:W3CDTF">2021-05-24T11:53:59Z</dcterms:created>
  <dcterms:modified xsi:type="dcterms:W3CDTF">2022-07-28T07:36:51Z</dcterms:modified>
  <cp:category/>
  <cp:version/>
  <cp:contentType/>
  <cp:contentStatus/>
</cp:coreProperties>
</file>